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carrel\Desktop\Jan 11 19 Board Meeting docs\"/>
    </mc:Choice>
  </mc:AlternateContent>
  <xr:revisionPtr revIDLastSave="0" documentId="8_{40AD2B69-E016-4CF3-8284-A4171AC23378}" xr6:coauthVersionLast="40" xr6:coauthVersionMax="40" xr10:uidLastSave="{00000000-0000-0000-0000-000000000000}"/>
  <bookViews>
    <workbookView xWindow="0" yWindow="0" windowWidth="28800" windowHeight="12165" xr2:uid="{BF9A1D64-C096-4B51-BD56-34CF2A7596F4}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Sheet1!$H$2</definedName>
    <definedName name="QB_COLUMN_64430" localSheetId="0" hidden="1">Sheet1!#REF!</definedName>
    <definedName name="QB_COLUMN_76210" localSheetId="0" hidden="1">Sheet1!$G$2</definedName>
    <definedName name="QB_DATA_0" localSheetId="0" hidden="1">Sheet1!$4:$4,Sheet1!$5:$5,Sheet1!$6:$6,Sheet1!$7:$7,Sheet1!$8:$8,Sheet1!$9:$9,Sheet1!$13:$13,Sheet1!$14:$14,Sheet1!$15:$15,Sheet1!$16:$16,Sheet1!$17:$17,Sheet1!$19:$19,Sheet1!$20:$20,Sheet1!$21:$21,Sheet1!$22:$22,Sheet1!$23:$23</definedName>
    <definedName name="QB_DATA_1" localSheetId="0" hidden="1">Sheet1!$24:$24,Sheet1!$25:$25,Sheet1!$26:$26,Sheet1!$27:$27,Sheet1!$28:$28,Sheet1!$29:$29,Sheet1!$30:$30,Sheet1!$31:$31,Sheet1!$32:$32,Sheet1!$34:$34,Sheet1!$35:$35,Sheet1!$36:$36</definedName>
    <definedName name="QB_FORMULA_0" localSheetId="0" hidden="1">Sheet1!$H$7,Sheet1!#REF!,Sheet1!$H$8,Sheet1!#REF!,Sheet1!$F$10,Sheet1!$G$10,Sheet1!$H$10,Sheet1!#REF!,Sheet1!$F$11,Sheet1!$G$11,Sheet1!$H$11,Sheet1!#REF!,Sheet1!$H$13,Sheet1!#REF!,Sheet1!$H$14,Sheet1!#REF!</definedName>
    <definedName name="QB_FORMULA_1" localSheetId="0" hidden="1">Sheet1!$H$15,Sheet1!#REF!,Sheet1!$H$16,Sheet1!#REF!,Sheet1!$H$17,Sheet1!#REF!,Sheet1!$H$19,Sheet1!#REF!,Sheet1!$H$20,Sheet1!#REF!,Sheet1!$H$21,Sheet1!#REF!,Sheet1!$H$22,Sheet1!#REF!,Sheet1!$H$23,Sheet1!#REF!</definedName>
    <definedName name="QB_FORMULA_2" localSheetId="0" hidden="1">Sheet1!$H$24,Sheet1!#REF!,Sheet1!$H$25,Sheet1!#REF!,Sheet1!$H$26,Sheet1!#REF!,Sheet1!$H$27,Sheet1!#REF!,Sheet1!$H$28,Sheet1!#REF!,Sheet1!$H$29,Sheet1!#REF!,Sheet1!$H$30,Sheet1!#REF!,Sheet1!$H$31,Sheet1!#REF!</definedName>
    <definedName name="QB_FORMULA_3" localSheetId="0" hidden="1">Sheet1!$H$32,Sheet1!#REF!,Sheet1!$F$33,Sheet1!$G$33,Sheet1!$H$33,Sheet1!#REF!,Sheet1!$H$34,Sheet1!#REF!,Sheet1!$H$36,Sheet1!#REF!,Sheet1!$F$37,Sheet1!$G$37,Sheet1!$H$37,Sheet1!#REF!,Sheet1!#REF!,Sheet1!#REF!</definedName>
    <definedName name="QB_FORMULA_4" localSheetId="0" hidden="1">Sheet1!#REF!,Sheet1!#REF!</definedName>
    <definedName name="QB_ROW_10330" localSheetId="0" hidden="1">Sheet1!$D$7</definedName>
    <definedName name="QB_ROW_103330" localSheetId="0" hidden="1">Sheet1!$D$35</definedName>
    <definedName name="QB_ROW_109330" localSheetId="0" hidden="1">Sheet1!$D$8</definedName>
    <definedName name="QB_ROW_18301" localSheetId="0" hidden="1">Sheet1!#REF!</definedName>
    <definedName name="QB_ROW_20022" localSheetId="0" hidden="1">Sheet1!$C$3</definedName>
    <definedName name="QB_ROW_20322" localSheetId="0" hidden="1">Sheet1!$C$10</definedName>
    <definedName name="QB_ROW_20330" localSheetId="0" hidden="1">Sheet1!$D$9</definedName>
    <definedName name="QB_ROW_21022" localSheetId="0" hidden="1">Sheet1!$C$12</definedName>
    <definedName name="QB_ROW_21322" localSheetId="0" hidden="1">Sheet1!$C$37</definedName>
    <definedName name="QB_ROW_22330" localSheetId="0" hidden="1">Sheet1!$D$13</definedName>
    <definedName name="QB_ROW_224240" localSheetId="0" hidden="1">Sheet1!$E$20</definedName>
    <definedName name="QB_ROW_225240" localSheetId="0" hidden="1">Sheet1!$E$19</definedName>
    <definedName name="QB_ROW_23030" localSheetId="0" hidden="1">Sheet1!$D$18</definedName>
    <definedName name="QB_ROW_230330" localSheetId="0" hidden="1">Sheet1!$D$6</definedName>
    <definedName name="QB_ROW_23240" localSheetId="0" hidden="1">Sheet1!$E$32</definedName>
    <definedName name="QB_ROW_233230" localSheetId="0" hidden="1">Sheet1!$D$5</definedName>
    <definedName name="QB_ROW_23330" localSheetId="0" hidden="1">Sheet1!$D$33</definedName>
    <definedName name="QB_ROW_235230" localSheetId="0" hidden="1">Sheet1!$D$4</definedName>
    <definedName name="QB_ROW_24230" localSheetId="0" hidden="1">Sheet1!$D$34</definedName>
    <definedName name="QB_ROW_25230" localSheetId="0" hidden="1">Sheet1!$D$17</definedName>
    <definedName name="QB_ROW_26330" localSheetId="0" hidden="1">Sheet1!$D$14</definedName>
    <definedName name="QB_ROW_31240" localSheetId="0" hidden="1">Sheet1!$E$21</definedName>
    <definedName name="QB_ROW_34240" localSheetId="0" hidden="1">Sheet1!$E$23</definedName>
    <definedName name="QB_ROW_36340" localSheetId="0" hidden="1">Sheet1!$E$24</definedName>
    <definedName name="QB_ROW_38240" localSheetId="0" hidden="1">Sheet1!$E$25</definedName>
    <definedName name="QB_ROW_39240" localSheetId="0" hidden="1">Sheet1!$E$27</definedName>
    <definedName name="QB_ROW_40240" localSheetId="0" hidden="1">Sheet1!$E$26</definedName>
    <definedName name="QB_ROW_41240" localSheetId="0" hidden="1">Sheet1!$E$28</definedName>
    <definedName name="QB_ROW_42240" localSheetId="0" hidden="1">Sheet1!$E$29</definedName>
    <definedName name="QB_ROW_43340" localSheetId="0" hidden="1">Sheet1!$E$30</definedName>
    <definedName name="QB_ROW_44240" localSheetId="0" hidden="1">Sheet1!$E$31</definedName>
    <definedName name="QB_ROW_47330" localSheetId="0" hidden="1">Sheet1!$D$15</definedName>
    <definedName name="QB_ROW_59330" localSheetId="0" hidden="1">Sheet1!$D$36</definedName>
    <definedName name="QB_ROW_7330" localSheetId="0" hidden="1">Sheet1!$D$16</definedName>
    <definedName name="QB_ROW_86311" localSheetId="0" hidden="1">Sheet1!$B$11</definedName>
    <definedName name="QB_ROW_99240" localSheetId="0" hidden="1">Sheet1!$E$22</definedName>
    <definedName name="QBCANSUPPORTUPDATE" localSheetId="0">TRUE</definedName>
    <definedName name="QBCOMPANYFILENAME" localSheetId="0">"C:\Users\Public\Documents\Intuit\QuickBooks\Company Files\Red Rock Center for Independence 12-15-18.QBW"</definedName>
    <definedName name="QBENDDATE" localSheetId="0">20181231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"b9148b037f1a4b3e909cdcd7fc2a4bbc"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20180701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J37" i="1" s="1"/>
  <c r="J10" i="1"/>
  <c r="J11" i="1" s="1"/>
  <c r="M36" i="1"/>
  <c r="L36" i="1"/>
  <c r="M34" i="1"/>
  <c r="L34" i="1"/>
  <c r="K33" i="1"/>
  <c r="K37" i="1" s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M16" i="1"/>
  <c r="L16" i="1"/>
  <c r="M15" i="1"/>
  <c r="L15" i="1"/>
  <c r="M14" i="1"/>
  <c r="L14" i="1"/>
  <c r="M13" i="1"/>
  <c r="L13" i="1"/>
  <c r="K10" i="1"/>
  <c r="K11" i="1" s="1"/>
  <c r="M8" i="1"/>
  <c r="L8" i="1"/>
  <c r="M7" i="1"/>
  <c r="L7" i="1"/>
  <c r="L37" i="1" l="1"/>
  <c r="L11" i="1"/>
  <c r="M11" i="1"/>
  <c r="M37" i="1"/>
  <c r="L33" i="1"/>
  <c r="M33" i="1"/>
  <c r="L10" i="1"/>
  <c r="M10" i="1"/>
  <c r="H36" i="1" l="1"/>
  <c r="H34" i="1"/>
  <c r="G33" i="1"/>
  <c r="F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G10" i="1"/>
  <c r="G11" i="1" s="1"/>
  <c r="F10" i="1"/>
  <c r="F11" i="1" s="1"/>
  <c r="H8" i="1"/>
  <c r="H7" i="1"/>
  <c r="H33" i="1" l="1"/>
  <c r="H11" i="1"/>
  <c r="F37" i="1"/>
  <c r="G37" i="1"/>
  <c r="H10" i="1"/>
  <c r="H37" i="1" l="1"/>
</calcChain>
</file>

<file path=xl/sharedStrings.xml><?xml version="1.0" encoding="utf-8"?>
<sst xmlns="http://schemas.openxmlformats.org/spreadsheetml/2006/main" count="43" uniqueCount="41">
  <si>
    <t>Income</t>
  </si>
  <si>
    <t>Tax Reimbursement</t>
  </si>
  <si>
    <t>Sales</t>
  </si>
  <si>
    <t>Fee-for-Service Program Income</t>
  </si>
  <si>
    <t>Grants</t>
  </si>
  <si>
    <t>Program Income</t>
  </si>
  <si>
    <t>Unrestricted</t>
  </si>
  <si>
    <t>Total Income</t>
  </si>
  <si>
    <t>Gross Profit</t>
  </si>
  <si>
    <t>Expense</t>
  </si>
  <si>
    <t>Contractual</t>
  </si>
  <si>
    <t>Equipment</t>
  </si>
  <si>
    <t>Fringe Benefits</t>
  </si>
  <si>
    <t>Payroll Expenses</t>
  </si>
  <si>
    <t>Long Distance Travel</t>
  </si>
  <si>
    <t>Other</t>
  </si>
  <si>
    <t>Technology &amp; Network</t>
  </si>
  <si>
    <t>Fees &amp; Subscriptions</t>
  </si>
  <si>
    <t>Consumer Training/Youth Program</t>
  </si>
  <si>
    <t>Consumer Transportation</t>
  </si>
  <si>
    <t>Insurance</t>
  </si>
  <si>
    <t>Maintenance</t>
  </si>
  <si>
    <t>Phone</t>
  </si>
  <si>
    <t>Postage</t>
  </si>
  <si>
    <t>Printing</t>
  </si>
  <si>
    <t>Rent</t>
  </si>
  <si>
    <t>Staff &amp; Board Training</t>
  </si>
  <si>
    <t>Travel in state</t>
  </si>
  <si>
    <t>Utilities</t>
  </si>
  <si>
    <t>Other - Other</t>
  </si>
  <si>
    <t>Total Other</t>
  </si>
  <si>
    <t>Supplies</t>
  </si>
  <si>
    <t>Unrestricted expense</t>
  </si>
  <si>
    <t>Wages</t>
  </si>
  <si>
    <t>Total Expense</t>
  </si>
  <si>
    <t>50% of year</t>
  </si>
  <si>
    <t>YTD Actual</t>
  </si>
  <si>
    <t>YTD Budget</t>
  </si>
  <si>
    <t>Difference</t>
  </si>
  <si>
    <t>Annual Budget</t>
  </si>
  <si>
    <t>% of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</si>
</sst>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4" xfId="0" applyNumberFormat="1" applyFont="1" applyBorder="1"/>
    <xf numFmtId="165" fontId="3" fillId="0" borderId="4" xfId="0" applyNumberFormat="1" applyFont="1" applyBorder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10" fontId="0" fillId="0" borderId="0" xfId="1" applyNumberFormat="1" applyFont="1" applyBorder="1" applyAlignment="1">
      <alignment horizontal="centerContinuous" wrapText="1"/>
    </xf>
    <xf numFmtId="49" fontId="2" fillId="0" borderId="1" xfId="0" applyNumberFormat="1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BEC2-0457-4893-92E8-6C6669458E09}">
  <sheetPr codeName="Sheet1"/>
  <dimension ref="A1:M37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S22" sqref="S22"/>
    </sheetView>
  </sheetViews>
  <sheetFormatPr defaultRowHeight="15" x14ac:dyDescent="0.25"/>
  <cols>
    <col min="1" max="4" width="3" style="16" customWidth="1"/>
    <col min="5" max="5" width="29.140625" style="16" customWidth="1"/>
    <col min="6" max="6" width="9.7109375" style="17" bestFit="1" customWidth="1"/>
    <col min="7" max="7" width="8.7109375" style="17" bestFit="1" customWidth="1"/>
    <col min="8" max="8" width="12" style="17" bestFit="1" customWidth="1"/>
    <col min="9" max="9" width="2.28515625" style="17" customWidth="1"/>
    <col min="10" max="10" width="9.7109375" style="17" bestFit="1" customWidth="1"/>
    <col min="11" max="11" width="8.7109375" style="17" bestFit="1" customWidth="1"/>
    <col min="12" max="12" width="12" style="17" bestFit="1" customWidth="1"/>
    <col min="13" max="13" width="10.28515625" style="17" bestFit="1" customWidth="1"/>
  </cols>
  <sheetData>
    <row r="1" spans="1:13" ht="30.75" thickBo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8" t="s">
        <v>35</v>
      </c>
    </row>
    <row r="2" spans="1:13" s="15" customFormat="1" ht="24.75" thickTop="1" thickBot="1" x14ac:dyDescent="0.3">
      <c r="A2" s="14"/>
      <c r="B2" s="14"/>
      <c r="C2" s="14"/>
      <c r="D2" s="14"/>
      <c r="E2" s="14"/>
      <c r="F2" s="19" t="s">
        <v>36</v>
      </c>
      <c r="G2" s="20" t="s">
        <v>37</v>
      </c>
      <c r="H2" s="19" t="s">
        <v>38</v>
      </c>
      <c r="I2" s="21"/>
      <c r="J2" s="19" t="s">
        <v>36</v>
      </c>
      <c r="K2" s="20" t="s">
        <v>39</v>
      </c>
      <c r="L2" s="19" t="s">
        <v>38</v>
      </c>
      <c r="M2" s="22" t="s">
        <v>40</v>
      </c>
    </row>
    <row r="3" spans="1:13" ht="15.75" thickTop="1" x14ac:dyDescent="0.25">
      <c r="A3" s="1"/>
      <c r="B3" s="1"/>
      <c r="C3" s="1" t="s">
        <v>0</v>
      </c>
      <c r="D3" s="1"/>
      <c r="E3" s="1"/>
      <c r="F3" s="3"/>
      <c r="G3" s="3"/>
      <c r="H3" s="3"/>
      <c r="I3" s="4"/>
      <c r="J3" s="3"/>
      <c r="K3" s="3"/>
      <c r="L3" s="3"/>
      <c r="M3" s="5"/>
    </row>
    <row r="4" spans="1:13" x14ac:dyDescent="0.25">
      <c r="A4" s="1"/>
      <c r="B4" s="1"/>
      <c r="C4" s="1"/>
      <c r="D4" s="1" t="s">
        <v>1</v>
      </c>
      <c r="E4" s="1"/>
      <c r="F4" s="3">
        <v>1523.67</v>
      </c>
      <c r="G4" s="3"/>
      <c r="H4" s="3"/>
      <c r="I4" s="4"/>
      <c r="J4" s="3">
        <v>1523.67</v>
      </c>
      <c r="K4" s="3"/>
      <c r="L4" s="3"/>
      <c r="M4" s="5"/>
    </row>
    <row r="5" spans="1:13" x14ac:dyDescent="0.25">
      <c r="A5" s="1"/>
      <c r="B5" s="1"/>
      <c r="C5" s="1"/>
      <c r="D5" s="1" t="s">
        <v>2</v>
      </c>
      <c r="E5" s="1"/>
      <c r="F5" s="3">
        <v>270</v>
      </c>
      <c r="G5" s="3"/>
      <c r="H5" s="3"/>
      <c r="I5" s="4"/>
      <c r="J5" s="3">
        <v>270</v>
      </c>
      <c r="K5" s="3"/>
      <c r="L5" s="3"/>
      <c r="M5" s="5"/>
    </row>
    <row r="6" spans="1:13" x14ac:dyDescent="0.25">
      <c r="A6" s="1"/>
      <c r="B6" s="1"/>
      <c r="C6" s="1"/>
      <c r="D6" s="1" t="s">
        <v>3</v>
      </c>
      <c r="E6" s="1"/>
      <c r="F6" s="3">
        <v>420.05</v>
      </c>
      <c r="G6" s="3"/>
      <c r="H6" s="3"/>
      <c r="I6" s="4"/>
      <c r="J6" s="3">
        <v>420.05</v>
      </c>
      <c r="K6" s="3"/>
      <c r="L6" s="3"/>
      <c r="M6" s="5"/>
    </row>
    <row r="7" spans="1:13" x14ac:dyDescent="0.25">
      <c r="A7" s="1"/>
      <c r="B7" s="1"/>
      <c r="C7" s="1"/>
      <c r="D7" s="1" t="s">
        <v>4</v>
      </c>
      <c r="E7" s="1"/>
      <c r="F7" s="3">
        <v>411682.55</v>
      </c>
      <c r="G7" s="3">
        <v>439928.11</v>
      </c>
      <c r="H7" s="3">
        <f>ROUND((F7-G7),5)</f>
        <v>-28245.56</v>
      </c>
      <c r="I7" s="4"/>
      <c r="J7" s="3">
        <v>411682.55</v>
      </c>
      <c r="K7" s="3">
        <v>879856.39</v>
      </c>
      <c r="L7" s="3">
        <f>ROUND((J7-K7),5)</f>
        <v>-468173.84</v>
      </c>
      <c r="M7" s="5">
        <f>ROUND(IF(K7=0, IF(J7=0, 0, 1), J7/K7),5)</f>
        <v>0.46789999999999998</v>
      </c>
    </row>
    <row r="8" spans="1:13" x14ac:dyDescent="0.25">
      <c r="A8" s="1"/>
      <c r="B8" s="1"/>
      <c r="C8" s="1"/>
      <c r="D8" s="1" t="s">
        <v>5</v>
      </c>
      <c r="E8" s="1"/>
      <c r="F8" s="3">
        <v>3320.21</v>
      </c>
      <c r="G8" s="3">
        <v>3740.54</v>
      </c>
      <c r="H8" s="3">
        <f>ROUND((F8-G8),5)</f>
        <v>-420.33</v>
      </c>
      <c r="I8" s="4"/>
      <c r="J8" s="3">
        <v>3320.21</v>
      </c>
      <c r="K8" s="3">
        <v>7481.12</v>
      </c>
      <c r="L8" s="3">
        <f>ROUND((J8-K8),5)</f>
        <v>-4160.91</v>
      </c>
      <c r="M8" s="5">
        <f>ROUND(IF(K8=0, IF(J8=0, 0, 1), J8/K8),5)</f>
        <v>0.44380999999999998</v>
      </c>
    </row>
    <row r="9" spans="1:13" ht="15.75" thickBot="1" x14ac:dyDescent="0.3">
      <c r="A9" s="1"/>
      <c r="B9" s="1"/>
      <c r="C9" s="1"/>
      <c r="D9" s="1" t="s">
        <v>6</v>
      </c>
      <c r="E9" s="1"/>
      <c r="F9" s="6">
        <v>3175.59</v>
      </c>
      <c r="G9" s="6"/>
      <c r="H9" s="6"/>
      <c r="I9" s="4"/>
      <c r="J9" s="6">
        <v>3175.59</v>
      </c>
      <c r="K9" s="6"/>
      <c r="L9" s="6"/>
      <c r="M9" s="7"/>
    </row>
    <row r="10" spans="1:13" ht="15.75" thickBot="1" x14ac:dyDescent="0.3">
      <c r="A10" s="1"/>
      <c r="B10" s="1"/>
      <c r="C10" s="1" t="s">
        <v>7</v>
      </c>
      <c r="D10" s="1"/>
      <c r="E10" s="1"/>
      <c r="F10" s="8">
        <f>ROUND(SUM(F3:F9),5)</f>
        <v>420392.07</v>
      </c>
      <c r="G10" s="8">
        <f>ROUND(SUM(G3:G9),5)</f>
        <v>443668.65</v>
      </c>
      <c r="H10" s="8">
        <f>ROUND((F10-G10),5)</f>
        <v>-23276.58</v>
      </c>
      <c r="I10" s="4"/>
      <c r="J10" s="8">
        <f>ROUND(SUM(J3:J9),5)</f>
        <v>420392.07</v>
      </c>
      <c r="K10" s="8">
        <f>ROUND(SUM(K3:K9),5)</f>
        <v>887337.51</v>
      </c>
      <c r="L10" s="8">
        <f>ROUND((J10-K10),5)</f>
        <v>-466945.44</v>
      </c>
      <c r="M10" s="9">
        <f>ROUND(IF(K10=0, IF(J10=0, 0, 1), J10/K10),5)</f>
        <v>0.47377000000000002</v>
      </c>
    </row>
    <row r="11" spans="1:13" x14ac:dyDescent="0.25">
      <c r="A11" s="1"/>
      <c r="B11" s="1" t="s">
        <v>8</v>
      </c>
      <c r="C11" s="1"/>
      <c r="D11" s="1"/>
      <c r="E11" s="1"/>
      <c r="F11" s="3">
        <f>F10</f>
        <v>420392.07</v>
      </c>
      <c r="G11" s="3">
        <f>G10</f>
        <v>443668.65</v>
      </c>
      <c r="H11" s="3">
        <f>ROUND((F11-G11),5)</f>
        <v>-23276.58</v>
      </c>
      <c r="I11" s="4"/>
      <c r="J11" s="3">
        <f>J10</f>
        <v>420392.07</v>
      </c>
      <c r="K11" s="3">
        <f>K10</f>
        <v>887337.51</v>
      </c>
      <c r="L11" s="3">
        <f>ROUND((J11-K11),5)</f>
        <v>-466945.44</v>
      </c>
      <c r="M11" s="5">
        <f>ROUND(IF(K11=0, IF(J11=0, 0, 1), J11/K11),5)</f>
        <v>0.47377000000000002</v>
      </c>
    </row>
    <row r="12" spans="1:13" x14ac:dyDescent="0.25">
      <c r="A12" s="1"/>
      <c r="B12" s="1"/>
      <c r="C12" s="1" t="s">
        <v>9</v>
      </c>
      <c r="D12" s="1"/>
      <c r="E12" s="1"/>
      <c r="F12" s="3"/>
      <c r="G12" s="3"/>
      <c r="H12" s="3"/>
      <c r="I12" s="4"/>
      <c r="J12" s="3"/>
      <c r="K12" s="3"/>
      <c r="L12" s="3"/>
      <c r="M12" s="5"/>
    </row>
    <row r="13" spans="1:13" x14ac:dyDescent="0.25">
      <c r="A13" s="1"/>
      <c r="B13" s="1"/>
      <c r="C13" s="1"/>
      <c r="D13" s="1" t="s">
        <v>10</v>
      </c>
      <c r="E13" s="1"/>
      <c r="F13" s="3">
        <v>8623</v>
      </c>
      <c r="G13" s="3">
        <v>14049.93</v>
      </c>
      <c r="H13" s="3">
        <f>ROUND((F13-G13),5)</f>
        <v>-5426.93</v>
      </c>
      <c r="I13" s="4"/>
      <c r="J13" s="3">
        <v>8623</v>
      </c>
      <c r="K13" s="3">
        <v>28100.01</v>
      </c>
      <c r="L13" s="3">
        <f>ROUND((J13-K13),5)</f>
        <v>-19477.009999999998</v>
      </c>
      <c r="M13" s="5">
        <f>ROUND(IF(K13=0, IF(J13=0, 0, 1), J13/K13),5)</f>
        <v>0.30686999999999998</v>
      </c>
    </row>
    <row r="14" spans="1:13" x14ac:dyDescent="0.25">
      <c r="A14" s="1"/>
      <c r="B14" s="1"/>
      <c r="C14" s="1"/>
      <c r="D14" s="1" t="s">
        <v>11</v>
      </c>
      <c r="E14" s="1"/>
      <c r="F14" s="3">
        <v>102.3</v>
      </c>
      <c r="G14" s="3">
        <v>6999.98</v>
      </c>
      <c r="H14" s="3">
        <f>ROUND((F14-G14),5)</f>
        <v>-6897.68</v>
      </c>
      <c r="I14" s="4"/>
      <c r="J14" s="3">
        <v>102.3</v>
      </c>
      <c r="K14" s="3">
        <v>14000</v>
      </c>
      <c r="L14" s="3">
        <f>ROUND((J14-K14),5)</f>
        <v>-13897.7</v>
      </c>
      <c r="M14" s="5">
        <f>ROUND(IF(K14=0, IF(J14=0, 0, 1), J14/K14),5)</f>
        <v>7.3099999999999997E-3</v>
      </c>
    </row>
    <row r="15" spans="1:13" x14ac:dyDescent="0.25">
      <c r="A15" s="1"/>
      <c r="B15" s="1"/>
      <c r="C15" s="1"/>
      <c r="D15" s="1" t="s">
        <v>12</v>
      </c>
      <c r="E15" s="1"/>
      <c r="F15" s="3">
        <v>49750.13</v>
      </c>
      <c r="G15" s="3">
        <v>54694.03</v>
      </c>
      <c r="H15" s="3">
        <f>ROUND((F15-G15),5)</f>
        <v>-4943.8999999999996</v>
      </c>
      <c r="I15" s="4"/>
      <c r="J15" s="3">
        <v>49750.13</v>
      </c>
      <c r="K15" s="3">
        <v>109388.23</v>
      </c>
      <c r="L15" s="3">
        <f>ROUND((J15-K15),5)</f>
        <v>-59638.1</v>
      </c>
      <c r="M15" s="5">
        <f>ROUND(IF(K15=0, IF(J15=0, 0, 1), J15/K15),5)</f>
        <v>0.45479999999999998</v>
      </c>
    </row>
    <row r="16" spans="1:13" x14ac:dyDescent="0.25">
      <c r="A16" s="1"/>
      <c r="B16" s="1"/>
      <c r="C16" s="1"/>
      <c r="D16" s="1" t="s">
        <v>13</v>
      </c>
      <c r="E16" s="1"/>
      <c r="F16" s="3">
        <v>20356.759999999998</v>
      </c>
      <c r="G16" s="3">
        <v>19436.689999999999</v>
      </c>
      <c r="H16" s="3">
        <f>ROUND((F16-G16),5)</f>
        <v>920.07</v>
      </c>
      <c r="I16" s="4"/>
      <c r="J16" s="3">
        <v>20356.759999999998</v>
      </c>
      <c r="K16" s="3">
        <v>38873.39</v>
      </c>
      <c r="L16" s="3">
        <f>ROUND((J16-K16),5)</f>
        <v>-18516.63</v>
      </c>
      <c r="M16" s="5">
        <f>ROUND(IF(K16=0, IF(J16=0, 0, 1), J16/K16),5)</f>
        <v>0.52366999999999997</v>
      </c>
    </row>
    <row r="17" spans="1:13" x14ac:dyDescent="0.25">
      <c r="A17" s="1"/>
      <c r="B17" s="1"/>
      <c r="C17" s="1"/>
      <c r="D17" s="1" t="s">
        <v>14</v>
      </c>
      <c r="E17" s="1"/>
      <c r="F17" s="3">
        <v>2884.86</v>
      </c>
      <c r="G17" s="3">
        <v>924.98</v>
      </c>
      <c r="H17" s="3">
        <f>ROUND((F17-G17),5)</f>
        <v>1959.88</v>
      </c>
      <c r="I17" s="4"/>
      <c r="J17" s="3">
        <v>2884.86</v>
      </c>
      <c r="K17" s="3">
        <v>1850</v>
      </c>
      <c r="L17" s="3">
        <f>ROUND((J17-K17),5)</f>
        <v>1034.8599999999999</v>
      </c>
      <c r="M17" s="5">
        <f>ROUND(IF(K17=0, IF(J17=0, 0, 1), J17/K17),5)</f>
        <v>1.55938</v>
      </c>
    </row>
    <row r="18" spans="1:13" x14ac:dyDescent="0.25">
      <c r="A18" s="1"/>
      <c r="B18" s="1"/>
      <c r="C18" s="1"/>
      <c r="D18" s="1" t="s">
        <v>15</v>
      </c>
      <c r="E18" s="1"/>
      <c r="F18" s="3"/>
      <c r="G18" s="3"/>
      <c r="H18" s="3"/>
      <c r="I18" s="4"/>
      <c r="J18" s="3"/>
      <c r="K18" s="3"/>
      <c r="L18" s="3"/>
      <c r="M18" s="5"/>
    </row>
    <row r="19" spans="1:13" x14ac:dyDescent="0.25">
      <c r="A19" s="1"/>
      <c r="B19" s="1"/>
      <c r="C19" s="1"/>
      <c r="D19" s="1"/>
      <c r="E19" s="1" t="s">
        <v>16</v>
      </c>
      <c r="F19" s="3">
        <v>2739.84</v>
      </c>
      <c r="G19" s="3">
        <v>3050.02</v>
      </c>
      <c r="H19" s="3">
        <f t="shared" ref="H19:H34" si="0">ROUND((F19-G19),5)</f>
        <v>-310.18</v>
      </c>
      <c r="I19" s="4"/>
      <c r="J19" s="3">
        <v>2739.84</v>
      </c>
      <c r="K19" s="3">
        <v>6100</v>
      </c>
      <c r="L19" s="3">
        <f t="shared" ref="L19:L34" si="1">ROUND((J19-K19),5)</f>
        <v>-3360.16</v>
      </c>
      <c r="M19" s="5">
        <f t="shared" ref="M19:M34" si="2">ROUND(IF(K19=0, IF(J19=0, 0, 1), J19/K19),5)</f>
        <v>0.44914999999999999</v>
      </c>
    </row>
    <row r="20" spans="1:13" x14ac:dyDescent="0.25">
      <c r="A20" s="1"/>
      <c r="B20" s="1"/>
      <c r="C20" s="1"/>
      <c r="D20" s="1"/>
      <c r="E20" s="1" t="s">
        <v>17</v>
      </c>
      <c r="F20" s="3">
        <v>2882.01</v>
      </c>
      <c r="G20" s="3">
        <v>8250.0400000000009</v>
      </c>
      <c r="H20" s="3">
        <f t="shared" si="0"/>
        <v>-5368.03</v>
      </c>
      <c r="I20" s="4"/>
      <c r="J20" s="3">
        <v>2882.01</v>
      </c>
      <c r="K20" s="3">
        <v>10000</v>
      </c>
      <c r="L20" s="3">
        <f t="shared" si="1"/>
        <v>-7117.99</v>
      </c>
      <c r="M20" s="5">
        <f t="shared" si="2"/>
        <v>0.28820000000000001</v>
      </c>
    </row>
    <row r="21" spans="1:13" x14ac:dyDescent="0.25">
      <c r="A21" s="1"/>
      <c r="B21" s="1"/>
      <c r="C21" s="1"/>
      <c r="D21" s="1"/>
      <c r="E21" s="1" t="s">
        <v>18</v>
      </c>
      <c r="F21" s="3">
        <v>1755.4</v>
      </c>
      <c r="G21" s="3">
        <v>1850.02</v>
      </c>
      <c r="H21" s="3">
        <f t="shared" si="0"/>
        <v>-94.62</v>
      </c>
      <c r="I21" s="4"/>
      <c r="J21" s="3">
        <v>1755.4</v>
      </c>
      <c r="K21" s="3">
        <v>3700</v>
      </c>
      <c r="L21" s="3">
        <f t="shared" si="1"/>
        <v>-1944.6</v>
      </c>
      <c r="M21" s="5">
        <f t="shared" si="2"/>
        <v>0.47443000000000002</v>
      </c>
    </row>
    <row r="22" spans="1:13" x14ac:dyDescent="0.25">
      <c r="A22" s="1"/>
      <c r="B22" s="1"/>
      <c r="C22" s="1"/>
      <c r="D22" s="1"/>
      <c r="E22" s="1" t="s">
        <v>19</v>
      </c>
      <c r="F22" s="3">
        <v>0</v>
      </c>
      <c r="G22" s="3">
        <v>150</v>
      </c>
      <c r="H22" s="3">
        <f t="shared" si="0"/>
        <v>-150</v>
      </c>
      <c r="I22" s="4"/>
      <c r="J22" s="3">
        <v>0</v>
      </c>
      <c r="K22" s="3">
        <v>300</v>
      </c>
      <c r="L22" s="3">
        <f t="shared" si="1"/>
        <v>-300</v>
      </c>
      <c r="M22" s="5">
        <f t="shared" si="2"/>
        <v>0</v>
      </c>
    </row>
    <row r="23" spans="1:13" x14ac:dyDescent="0.25">
      <c r="A23" s="1"/>
      <c r="B23" s="1"/>
      <c r="C23" s="1"/>
      <c r="D23" s="1"/>
      <c r="E23" s="1" t="s">
        <v>20</v>
      </c>
      <c r="F23" s="3">
        <v>57</v>
      </c>
      <c r="G23" s="3">
        <v>0</v>
      </c>
      <c r="H23" s="3">
        <f t="shared" si="0"/>
        <v>57</v>
      </c>
      <c r="I23" s="4"/>
      <c r="J23" s="3">
        <v>57</v>
      </c>
      <c r="K23" s="3">
        <v>15000</v>
      </c>
      <c r="L23" s="3">
        <f t="shared" si="1"/>
        <v>-14943</v>
      </c>
      <c r="M23" s="5">
        <f t="shared" si="2"/>
        <v>3.8E-3</v>
      </c>
    </row>
    <row r="24" spans="1:13" x14ac:dyDescent="0.25">
      <c r="A24" s="1"/>
      <c r="B24" s="1"/>
      <c r="C24" s="1"/>
      <c r="D24" s="1"/>
      <c r="E24" s="1" t="s">
        <v>21</v>
      </c>
      <c r="F24" s="3">
        <v>106.1</v>
      </c>
      <c r="G24" s="3">
        <v>3250.04</v>
      </c>
      <c r="H24" s="3">
        <f t="shared" si="0"/>
        <v>-3143.94</v>
      </c>
      <c r="I24" s="4"/>
      <c r="J24" s="3">
        <v>106.1</v>
      </c>
      <c r="K24" s="3">
        <v>6500</v>
      </c>
      <c r="L24" s="3">
        <f t="shared" si="1"/>
        <v>-6393.9</v>
      </c>
      <c r="M24" s="5">
        <f t="shared" si="2"/>
        <v>1.6320000000000001E-2</v>
      </c>
    </row>
    <row r="25" spans="1:13" x14ac:dyDescent="0.25">
      <c r="A25" s="1"/>
      <c r="B25" s="1"/>
      <c r="C25" s="1"/>
      <c r="D25" s="1"/>
      <c r="E25" s="1" t="s">
        <v>22</v>
      </c>
      <c r="F25" s="3">
        <v>8726.4</v>
      </c>
      <c r="G25" s="3">
        <v>6405.96</v>
      </c>
      <c r="H25" s="3">
        <f t="shared" si="0"/>
        <v>2320.44</v>
      </c>
      <c r="I25" s="4"/>
      <c r="J25" s="3">
        <v>8726.4</v>
      </c>
      <c r="K25" s="3">
        <v>12811.92</v>
      </c>
      <c r="L25" s="3">
        <f t="shared" si="1"/>
        <v>-4085.52</v>
      </c>
      <c r="M25" s="5">
        <f t="shared" si="2"/>
        <v>0.68111999999999995</v>
      </c>
    </row>
    <row r="26" spans="1:13" x14ac:dyDescent="0.25">
      <c r="A26" s="1"/>
      <c r="B26" s="1"/>
      <c r="C26" s="1"/>
      <c r="D26" s="1"/>
      <c r="E26" s="1" t="s">
        <v>23</v>
      </c>
      <c r="F26" s="3">
        <v>960.11</v>
      </c>
      <c r="G26" s="3">
        <v>2000.02</v>
      </c>
      <c r="H26" s="3">
        <f t="shared" si="0"/>
        <v>-1039.9100000000001</v>
      </c>
      <c r="I26" s="4"/>
      <c r="J26" s="3">
        <v>960.11</v>
      </c>
      <c r="K26" s="3">
        <v>4000</v>
      </c>
      <c r="L26" s="3">
        <f t="shared" si="1"/>
        <v>-3039.89</v>
      </c>
      <c r="M26" s="5">
        <f t="shared" si="2"/>
        <v>0.24002999999999999</v>
      </c>
    </row>
    <row r="27" spans="1:13" x14ac:dyDescent="0.25">
      <c r="A27" s="1"/>
      <c r="B27" s="1"/>
      <c r="C27" s="1"/>
      <c r="D27" s="1"/>
      <c r="E27" s="1" t="s">
        <v>24</v>
      </c>
      <c r="F27" s="3">
        <v>1545.38</v>
      </c>
      <c r="G27" s="3">
        <v>1899.98</v>
      </c>
      <c r="H27" s="3">
        <f t="shared" si="0"/>
        <v>-354.6</v>
      </c>
      <c r="I27" s="4"/>
      <c r="J27" s="3">
        <v>1545.38</v>
      </c>
      <c r="K27" s="3">
        <v>3800</v>
      </c>
      <c r="L27" s="3">
        <f t="shared" si="1"/>
        <v>-2254.62</v>
      </c>
      <c r="M27" s="5">
        <f t="shared" si="2"/>
        <v>0.40667999999999999</v>
      </c>
    </row>
    <row r="28" spans="1:13" x14ac:dyDescent="0.25">
      <c r="A28" s="1"/>
      <c r="B28" s="1"/>
      <c r="C28" s="1"/>
      <c r="D28" s="1"/>
      <c r="E28" s="1" t="s">
        <v>25</v>
      </c>
      <c r="F28" s="3">
        <v>41653.019999999997</v>
      </c>
      <c r="G28" s="3">
        <v>33750</v>
      </c>
      <c r="H28" s="3">
        <f t="shared" si="0"/>
        <v>7903.02</v>
      </c>
      <c r="I28" s="4"/>
      <c r="J28" s="3">
        <v>41653.019999999997</v>
      </c>
      <c r="K28" s="3">
        <v>67500</v>
      </c>
      <c r="L28" s="3">
        <f t="shared" si="1"/>
        <v>-25846.98</v>
      </c>
      <c r="M28" s="5">
        <f t="shared" si="2"/>
        <v>0.61707999999999996</v>
      </c>
    </row>
    <row r="29" spans="1:13" x14ac:dyDescent="0.25">
      <c r="A29" s="1"/>
      <c r="B29" s="1"/>
      <c r="C29" s="1"/>
      <c r="D29" s="1"/>
      <c r="E29" s="1" t="s">
        <v>26</v>
      </c>
      <c r="F29" s="3">
        <v>1793.53</v>
      </c>
      <c r="G29" s="3">
        <v>2499.98</v>
      </c>
      <c r="H29" s="3">
        <f t="shared" si="0"/>
        <v>-706.45</v>
      </c>
      <c r="I29" s="4"/>
      <c r="J29" s="3">
        <v>1793.53</v>
      </c>
      <c r="K29" s="3">
        <v>5000</v>
      </c>
      <c r="L29" s="3">
        <f t="shared" si="1"/>
        <v>-3206.47</v>
      </c>
      <c r="M29" s="5">
        <f t="shared" si="2"/>
        <v>0.35870999999999997</v>
      </c>
    </row>
    <row r="30" spans="1:13" x14ac:dyDescent="0.25">
      <c r="A30" s="1"/>
      <c r="B30" s="1"/>
      <c r="C30" s="1"/>
      <c r="D30" s="1"/>
      <c r="E30" s="1" t="s">
        <v>27</v>
      </c>
      <c r="F30" s="3">
        <v>17979.3</v>
      </c>
      <c r="G30" s="3">
        <v>11949.47</v>
      </c>
      <c r="H30" s="3">
        <f t="shared" si="0"/>
        <v>6029.83</v>
      </c>
      <c r="I30" s="4"/>
      <c r="J30" s="3">
        <v>17979.3</v>
      </c>
      <c r="K30" s="3">
        <v>23898.95</v>
      </c>
      <c r="L30" s="3">
        <f t="shared" si="1"/>
        <v>-5919.65</v>
      </c>
      <c r="M30" s="5">
        <f t="shared" si="2"/>
        <v>0.75231000000000003</v>
      </c>
    </row>
    <row r="31" spans="1:13" x14ac:dyDescent="0.25">
      <c r="A31" s="1"/>
      <c r="B31" s="1"/>
      <c r="C31" s="1"/>
      <c r="D31" s="1"/>
      <c r="E31" s="1" t="s">
        <v>28</v>
      </c>
      <c r="F31" s="3">
        <v>5430</v>
      </c>
      <c r="G31" s="3">
        <v>5670</v>
      </c>
      <c r="H31" s="3">
        <f t="shared" si="0"/>
        <v>-240</v>
      </c>
      <c r="I31" s="4"/>
      <c r="J31" s="3">
        <v>5430</v>
      </c>
      <c r="K31" s="3">
        <v>11340</v>
      </c>
      <c r="L31" s="3">
        <f t="shared" si="1"/>
        <v>-5910</v>
      </c>
      <c r="M31" s="5">
        <f t="shared" si="2"/>
        <v>0.47883999999999999</v>
      </c>
    </row>
    <row r="32" spans="1:13" ht="15.75" thickBot="1" x14ac:dyDescent="0.3">
      <c r="A32" s="1"/>
      <c r="B32" s="1"/>
      <c r="C32" s="1"/>
      <c r="D32" s="1"/>
      <c r="E32" s="1" t="s">
        <v>29</v>
      </c>
      <c r="F32" s="10">
        <v>-1825</v>
      </c>
      <c r="G32" s="10">
        <v>1325.02</v>
      </c>
      <c r="H32" s="10">
        <f t="shared" si="0"/>
        <v>-3150.02</v>
      </c>
      <c r="I32" s="4"/>
      <c r="J32" s="10">
        <v>-1825</v>
      </c>
      <c r="K32" s="10">
        <v>2650</v>
      </c>
      <c r="L32" s="10">
        <f t="shared" si="1"/>
        <v>-4475</v>
      </c>
      <c r="M32" s="11">
        <f t="shared" si="2"/>
        <v>-0.68867999999999996</v>
      </c>
    </row>
    <row r="33" spans="1:13" x14ac:dyDescent="0.25">
      <c r="A33" s="1"/>
      <c r="B33" s="1"/>
      <c r="C33" s="1"/>
      <c r="D33" s="1" t="s">
        <v>30</v>
      </c>
      <c r="E33" s="1"/>
      <c r="F33" s="3">
        <f>ROUND(SUM(F18:F32),5)</f>
        <v>83803.09</v>
      </c>
      <c r="G33" s="3">
        <f>ROUND(SUM(G18:G32),5)</f>
        <v>82050.55</v>
      </c>
      <c r="H33" s="3">
        <f t="shared" si="0"/>
        <v>1752.54</v>
      </c>
      <c r="I33" s="4"/>
      <c r="J33" s="3">
        <f>ROUND(SUM(J18:J32),5)</f>
        <v>83803.09</v>
      </c>
      <c r="K33" s="3">
        <f>ROUND(SUM(K18:K32),5)</f>
        <v>172600.87</v>
      </c>
      <c r="L33" s="3">
        <f t="shared" si="1"/>
        <v>-88797.78</v>
      </c>
      <c r="M33" s="5">
        <f t="shared" si="2"/>
        <v>0.48553000000000002</v>
      </c>
    </row>
    <row r="34" spans="1:13" x14ac:dyDescent="0.25">
      <c r="A34" s="1"/>
      <c r="B34" s="1"/>
      <c r="C34" s="1"/>
      <c r="D34" s="1" t="s">
        <v>31</v>
      </c>
      <c r="E34" s="1"/>
      <c r="F34" s="3">
        <v>3677.33</v>
      </c>
      <c r="G34" s="3">
        <v>7175.03</v>
      </c>
      <c r="H34" s="3">
        <f t="shared" si="0"/>
        <v>-3497.7</v>
      </c>
      <c r="I34" s="4"/>
      <c r="J34" s="3">
        <v>3677.33</v>
      </c>
      <c r="K34" s="3">
        <v>14350.01</v>
      </c>
      <c r="L34" s="3">
        <f t="shared" si="1"/>
        <v>-10672.68</v>
      </c>
      <c r="M34" s="5">
        <f t="shared" si="2"/>
        <v>0.25625999999999999</v>
      </c>
    </row>
    <row r="35" spans="1:13" x14ac:dyDescent="0.25">
      <c r="A35" s="1"/>
      <c r="B35" s="1"/>
      <c r="C35" s="1"/>
      <c r="D35" s="1" t="s">
        <v>32</v>
      </c>
      <c r="E35" s="1"/>
      <c r="F35" s="3">
        <v>3891.32</v>
      </c>
      <c r="G35" s="3"/>
      <c r="H35" s="3"/>
      <c r="I35" s="4"/>
      <c r="J35" s="3">
        <v>3891.32</v>
      </c>
      <c r="K35" s="3"/>
      <c r="L35" s="3"/>
      <c r="M35" s="5"/>
    </row>
    <row r="36" spans="1:13" ht="15.75" thickBot="1" x14ac:dyDescent="0.3">
      <c r="A36" s="1"/>
      <c r="B36" s="1"/>
      <c r="C36" s="1"/>
      <c r="D36" s="1" t="s">
        <v>33</v>
      </c>
      <c r="E36" s="1"/>
      <c r="F36" s="6">
        <v>254627.83</v>
      </c>
      <c r="G36" s="6">
        <v>254087.48</v>
      </c>
      <c r="H36" s="6">
        <f>ROUND((F36-G36),5)</f>
        <v>540.35</v>
      </c>
      <c r="I36" s="4"/>
      <c r="J36" s="6">
        <v>254627.83</v>
      </c>
      <c r="K36" s="6">
        <v>508175</v>
      </c>
      <c r="L36" s="6">
        <f>ROUND((J36-K36),5)</f>
        <v>-253547.17</v>
      </c>
      <c r="M36" s="7">
        <f>ROUND(IF(K36=0, IF(J36=0, 0, 1), J36/K36),5)</f>
        <v>0.50105999999999995</v>
      </c>
    </row>
    <row r="37" spans="1:13" x14ac:dyDescent="0.25">
      <c r="A37" s="1"/>
      <c r="B37" s="1"/>
      <c r="C37" s="1" t="s">
        <v>34</v>
      </c>
      <c r="D37" s="1"/>
      <c r="E37" s="1"/>
      <c r="F37" s="12">
        <f>ROUND(SUM(F12:F17)+SUM(F33:F36),5)</f>
        <v>427716.62</v>
      </c>
      <c r="G37" s="12">
        <f>ROUND(SUM(G12:G17)+SUM(G33:G36),5)</f>
        <v>439418.67</v>
      </c>
      <c r="H37" s="12">
        <f>ROUND((F37-G37),5)</f>
        <v>-11702.05</v>
      </c>
      <c r="I37" s="4"/>
      <c r="J37" s="12">
        <f>ROUND(SUM(J12:J17)+SUM(J33:J36),5)</f>
        <v>427716.62</v>
      </c>
      <c r="K37" s="12">
        <f>ROUND(SUM(K12:K17)+SUM(K33:K36),5)</f>
        <v>887337.51</v>
      </c>
      <c r="L37" s="12">
        <f>ROUND((J37-K37),5)</f>
        <v>-459620.89</v>
      </c>
      <c r="M37" s="13">
        <f>ROUND(IF(K37=0, IF(J37=0, 0, 1), J37/K37),5)</f>
        <v>0.48202</v>
      </c>
    </row>
  </sheetData>
  <pageMargins left="0.7" right="0.7" top="0.75" bottom="0.75" header="0.1" footer="0.3"/>
  <pageSetup orientation="portrait" r:id="rId1"/>
  <headerFooter>
    <oddHeader>&amp;L&amp;"Arial,Bold"&amp;8 2:53 PM
&amp;"Arial,Bold"&amp;8 01/11/19
&amp;"Arial,Bold"&amp;8 Accrual Basis&amp;C&amp;"Arial,Bold"&amp;12 Red Rock Center for Independence
&amp;"Arial,Bold"&amp;14 Profit &amp;&amp; Loss Budget vs. Actual
&amp;"Arial,Bold"&amp;10 July through December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CGNPSOLUTIONS</dc:creator>
  <cp:lastModifiedBy>Brad McCarrel</cp:lastModifiedBy>
  <dcterms:created xsi:type="dcterms:W3CDTF">2019-01-11T21:53:01Z</dcterms:created>
  <dcterms:modified xsi:type="dcterms:W3CDTF">2019-01-14T15:26:21Z</dcterms:modified>
</cp:coreProperties>
</file>