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ccarrel\Desktop\RRCI Docs\10-2018 Meeting Docs\"/>
    </mc:Choice>
  </mc:AlternateContent>
  <xr:revisionPtr revIDLastSave="0" documentId="8_{C34A0234-3D91-4272-8DCE-6EEDDAA0B84F}" xr6:coauthVersionLast="37" xr6:coauthVersionMax="37" xr10:uidLastSave="{00000000-0000-0000-0000-000000000000}"/>
  <bookViews>
    <workbookView xWindow="0" yWindow="0" windowWidth="28800" windowHeight="12225" xr2:uid="{54BDAD97-B4F3-4573-AA25-CCBC26248F97}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Sheet1!$F$2</definedName>
    <definedName name="QB_COLUMN_63620" localSheetId="0" hidden="1">Sheet1!$H$2</definedName>
    <definedName name="QB_COLUMN_64430" localSheetId="0" hidden="1">Sheet1!$I$2</definedName>
    <definedName name="QB_COLUMN_76210" localSheetId="0" hidden="1">Sheet1!$G$2</definedName>
    <definedName name="QB_DATA_0" localSheetId="0" hidden="1">Sheet1!$4:$4,Sheet1!$5:$5,Sheet1!$6:$6,Sheet1!$7:$7,Sheet1!$8:$8,Sheet1!$9:$9,Sheet1!$13:$13,Sheet1!$14:$14,Sheet1!$15:$15,Sheet1!$16:$16,Sheet1!$17:$17,Sheet1!$19:$19,Sheet1!$20:$20,Sheet1!$21:$21,Sheet1!$22:$22,Sheet1!$23:$23</definedName>
    <definedName name="QB_DATA_1" localSheetId="0" hidden="1">Sheet1!$24:$24,Sheet1!$25:$25,Sheet1!$26:$26,Sheet1!$27:$27,Sheet1!$28:$28,Sheet1!$29:$29,Sheet1!$30:$30,Sheet1!$31:$31,Sheet1!$32:$32,Sheet1!$33:$33,Sheet1!$34:$34,Sheet1!$36:$36,Sheet1!$37:$37,Sheet1!$38:$38</definedName>
    <definedName name="QB_FORMULA_0" localSheetId="0" hidden="1">Sheet1!$H$7,Sheet1!$I$7,Sheet1!$F$10,Sheet1!$G$10,Sheet1!$H$10,Sheet1!$I$10,Sheet1!$F$11,Sheet1!$G$11,Sheet1!$H$11,Sheet1!$I$11,Sheet1!$H$13,Sheet1!$I$13,Sheet1!$H$14,Sheet1!$I$14,Sheet1!$H$15,Sheet1!$I$15</definedName>
    <definedName name="QB_FORMULA_1" localSheetId="0" hidden="1">Sheet1!$H$16,Sheet1!$I$16,Sheet1!$H$17,Sheet1!$I$17,Sheet1!$H$19,Sheet1!$I$19,Sheet1!$H$20,Sheet1!$I$20,Sheet1!$H$21,Sheet1!$I$21,Sheet1!$H$22,Sheet1!$I$22,Sheet1!$H$23,Sheet1!$I$23,Sheet1!$H$25,Sheet1!$I$25</definedName>
    <definedName name="QB_FORMULA_2" localSheetId="0" hidden="1">Sheet1!$H$26,Sheet1!$I$26,Sheet1!$H$27,Sheet1!$I$27,Sheet1!$H$28,Sheet1!$I$28,Sheet1!$H$29,Sheet1!$I$29,Sheet1!$H$30,Sheet1!$I$30,Sheet1!$H$31,Sheet1!$I$31,Sheet1!$H$32,Sheet1!$I$32,Sheet1!$H$33,Sheet1!$I$33</definedName>
    <definedName name="QB_FORMULA_3" localSheetId="0" hidden="1">Sheet1!$F$35,Sheet1!$G$35,Sheet1!$H$35,Sheet1!$I$35,Sheet1!$H$36,Sheet1!$I$36,Sheet1!$H$38,Sheet1!$I$38,Sheet1!$F$39,Sheet1!$G$39,Sheet1!$H$39,Sheet1!$I$39,Sheet1!$F$40,Sheet1!$G$40,Sheet1!$H$40,Sheet1!$I$40</definedName>
    <definedName name="QB_ROW_10330" localSheetId="0" hidden="1">Sheet1!$D$7</definedName>
    <definedName name="QB_ROW_103330" localSheetId="0" hidden="1">Sheet1!$D$37</definedName>
    <definedName name="QB_ROW_109330" localSheetId="0" hidden="1">Sheet1!$D$8</definedName>
    <definedName name="QB_ROW_18301" localSheetId="0" hidden="1">Sheet1!$A$40</definedName>
    <definedName name="QB_ROW_20022" localSheetId="0" hidden="1">Sheet1!$C$3</definedName>
    <definedName name="QB_ROW_20322" localSheetId="0" hidden="1">Sheet1!$C$10</definedName>
    <definedName name="QB_ROW_20330" localSheetId="0" hidden="1">Sheet1!$D$9</definedName>
    <definedName name="QB_ROW_21022" localSheetId="0" hidden="1">Sheet1!$C$12</definedName>
    <definedName name="QB_ROW_21322" localSheetId="0" hidden="1">Sheet1!$C$39</definedName>
    <definedName name="QB_ROW_22330" localSheetId="0" hidden="1">Sheet1!$D$13</definedName>
    <definedName name="QB_ROW_224240" localSheetId="0" hidden="1">Sheet1!$E$21</definedName>
    <definedName name="QB_ROW_225240" localSheetId="0" hidden="1">Sheet1!$E$20</definedName>
    <definedName name="QB_ROW_23030" localSheetId="0" hidden="1">Sheet1!$D$18</definedName>
    <definedName name="QB_ROW_23240" localSheetId="0" hidden="1">Sheet1!$E$34</definedName>
    <definedName name="QB_ROW_233230" localSheetId="0" hidden="1">Sheet1!$D$6</definedName>
    <definedName name="QB_ROW_23330" localSheetId="0" hidden="1">Sheet1!$D$35</definedName>
    <definedName name="QB_ROW_234230" localSheetId="0" hidden="1">Sheet1!$D$5</definedName>
    <definedName name="QB_ROW_235230" localSheetId="0" hidden="1">Sheet1!$D$4</definedName>
    <definedName name="QB_ROW_239240" localSheetId="0" hidden="1">Sheet1!$E$19</definedName>
    <definedName name="QB_ROW_24230" localSheetId="0" hidden="1">Sheet1!$D$36</definedName>
    <definedName name="QB_ROW_25230" localSheetId="0" hidden="1">Sheet1!$D$17</definedName>
    <definedName name="QB_ROW_26330" localSheetId="0" hidden="1">Sheet1!$D$14</definedName>
    <definedName name="QB_ROW_31240" localSheetId="0" hidden="1">Sheet1!$E$22</definedName>
    <definedName name="QB_ROW_32240" localSheetId="0" hidden="1">Sheet1!$E$24</definedName>
    <definedName name="QB_ROW_34240" localSheetId="0" hidden="1">Sheet1!$E$25</definedName>
    <definedName name="QB_ROW_36340" localSheetId="0" hidden="1">Sheet1!$E$26</definedName>
    <definedName name="QB_ROW_38240" localSheetId="0" hidden="1">Sheet1!$E$27</definedName>
    <definedName name="QB_ROW_39240" localSheetId="0" hidden="1">Sheet1!$E$29</definedName>
    <definedName name="QB_ROW_40240" localSheetId="0" hidden="1">Sheet1!$E$28</definedName>
    <definedName name="QB_ROW_41240" localSheetId="0" hidden="1">Sheet1!$E$30</definedName>
    <definedName name="QB_ROW_42240" localSheetId="0" hidden="1">Sheet1!$E$31</definedName>
    <definedName name="QB_ROW_43340" localSheetId="0" hidden="1">Sheet1!$E$32</definedName>
    <definedName name="QB_ROW_44240" localSheetId="0" hidden="1">Sheet1!$E$33</definedName>
    <definedName name="QB_ROW_47330" localSheetId="0" hidden="1">Sheet1!$D$15</definedName>
    <definedName name="QB_ROW_59330" localSheetId="0" hidden="1">Sheet1!$D$38</definedName>
    <definedName name="QB_ROW_7330" localSheetId="0" hidden="1">Sheet1!$D$16</definedName>
    <definedName name="QB_ROW_86311" localSheetId="0" hidden="1">Sheet1!$B$11</definedName>
    <definedName name="QB_ROW_99240" localSheetId="0" hidden="1">Sheet1!$E$23</definedName>
    <definedName name="QBCANSUPPORTUPDATE" localSheetId="0">TRUE</definedName>
    <definedName name="QBCOMPANYFILENAME" localSheetId="0">"C:\Users\Public\Documents\Intuit\QuickBooks\Company Files\Red Rock Center for Independence 9-3-18.QBW"</definedName>
    <definedName name="QBENDDATE" localSheetId="0">20180930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20171001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H38" i="1"/>
  <c r="I36" i="1"/>
  <c r="H36" i="1"/>
  <c r="G35" i="1"/>
  <c r="F35" i="1"/>
  <c r="H35" i="1" s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9" i="1"/>
  <c r="H19" i="1"/>
  <c r="I17" i="1"/>
  <c r="H17" i="1"/>
  <c r="I16" i="1"/>
  <c r="H16" i="1"/>
  <c r="I15" i="1"/>
  <c r="H15" i="1"/>
  <c r="I14" i="1"/>
  <c r="H14" i="1"/>
  <c r="I13" i="1"/>
  <c r="H13" i="1"/>
  <c r="G10" i="1"/>
  <c r="G11" i="1" s="1"/>
  <c r="F10" i="1"/>
  <c r="F11" i="1" s="1"/>
  <c r="I7" i="1"/>
  <c r="H7" i="1"/>
  <c r="I35" i="1" l="1"/>
  <c r="H11" i="1"/>
  <c r="I11" i="1"/>
  <c r="F39" i="1"/>
  <c r="G39" i="1"/>
  <c r="H10" i="1"/>
  <c r="I10" i="1"/>
  <c r="I39" i="1" l="1"/>
  <c r="H39" i="1"/>
  <c r="G40" i="1"/>
  <c r="F40" i="1"/>
  <c r="I40" i="1" l="1"/>
  <c r="H40" i="1"/>
</calcChain>
</file>

<file path=xl/sharedStrings.xml><?xml version="1.0" encoding="utf-8"?>
<sst xmlns="http://schemas.openxmlformats.org/spreadsheetml/2006/main" count="42" uniqueCount="42">
  <si>
    <t>Income</t>
  </si>
  <si>
    <t>Tax Reimbursement</t>
  </si>
  <si>
    <t>Health Subsidy</t>
  </si>
  <si>
    <t>Sales</t>
  </si>
  <si>
    <t>Grants</t>
  </si>
  <si>
    <t>Program Income</t>
  </si>
  <si>
    <t>Unrestricted</t>
  </si>
  <si>
    <t>Total Income</t>
  </si>
  <si>
    <t>Gross Profit</t>
  </si>
  <si>
    <t>Expense</t>
  </si>
  <si>
    <t>Contractual</t>
  </si>
  <si>
    <t>Equipment</t>
  </si>
  <si>
    <t>Fringe Benefits</t>
  </si>
  <si>
    <t>Payroll Expenses</t>
  </si>
  <si>
    <t>Long Distance Travel</t>
  </si>
  <si>
    <t>Other</t>
  </si>
  <si>
    <t>Community Outreach</t>
  </si>
  <si>
    <t>Technology &amp; Network</t>
  </si>
  <si>
    <t>Fees &amp; Subscriptions</t>
  </si>
  <si>
    <t>Consumer Training/Youth Program</t>
  </si>
  <si>
    <t>Consumer Transportation</t>
  </si>
  <si>
    <t>Dues &amp; Subscriptions</t>
  </si>
  <si>
    <t>Insurance</t>
  </si>
  <si>
    <t>Maintenance</t>
  </si>
  <si>
    <t>Phone</t>
  </si>
  <si>
    <t>Postage</t>
  </si>
  <si>
    <t>Printing</t>
  </si>
  <si>
    <t>Rent</t>
  </si>
  <si>
    <t>Staff &amp; Board Training</t>
  </si>
  <si>
    <t>Travel in state</t>
  </si>
  <si>
    <t>Utilities</t>
  </si>
  <si>
    <t>Other - Other</t>
  </si>
  <si>
    <t>Total Other</t>
  </si>
  <si>
    <t>Supplies</t>
  </si>
  <si>
    <t>Unrestricted expense</t>
  </si>
  <si>
    <t>Wages</t>
  </si>
  <si>
    <t>Total Expense</t>
  </si>
  <si>
    <t>Net Income</t>
  </si>
  <si>
    <t>Annual Actual</t>
  </si>
  <si>
    <t>Annual Budget</t>
  </si>
  <si>
    <t>Difference</t>
  </si>
  <si>
    <t>% of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</si>
</sst>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 applyBorder="1"/>
    <xf numFmtId="165" fontId="3" fillId="0" borderId="0" xfId="0" applyNumberFormat="1" applyFont="1" applyBorder="1"/>
    <xf numFmtId="164" fontId="3" fillId="0" borderId="3" xfId="0" applyNumberFormat="1" applyFont="1" applyBorder="1"/>
    <xf numFmtId="165" fontId="3" fillId="0" borderId="3" xfId="0" applyNumberFormat="1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49" fontId="2" fillId="0" borderId="1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10" fontId="2" fillId="0" borderId="1" xfId="1" applyNumberFormat="1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A7BE-4846-416B-B8A5-F1640738C8CD}">
  <sheetPr codeName="Sheet1"/>
  <dimension ref="A1:I41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N15" sqref="N15"/>
    </sheetView>
  </sheetViews>
  <sheetFormatPr defaultRowHeight="15" x14ac:dyDescent="0.25"/>
  <cols>
    <col min="1" max="4" width="3" style="18" customWidth="1"/>
    <col min="5" max="5" width="29.140625" style="18" customWidth="1"/>
    <col min="6" max="6" width="12.7109375" style="19" bestFit="1" customWidth="1"/>
    <col min="7" max="7" width="8.7109375" style="19" bestFit="1" customWidth="1"/>
    <col min="8" max="8" width="12" style="19" bestFit="1" customWidth="1"/>
    <col min="9" max="9" width="10.28515625" style="19" bestFit="1" customWidth="1"/>
  </cols>
  <sheetData>
    <row r="1" spans="1:9" ht="15.75" thickBot="1" x14ac:dyDescent="0.3">
      <c r="A1" s="1"/>
      <c r="B1" s="1"/>
      <c r="C1" s="1"/>
      <c r="D1" s="1"/>
      <c r="E1" s="1"/>
      <c r="F1" s="2"/>
      <c r="G1" s="2"/>
      <c r="H1" s="2"/>
      <c r="I1" s="2"/>
    </row>
    <row r="2" spans="1:9" s="17" customFormat="1" ht="24.75" thickTop="1" thickBot="1" x14ac:dyDescent="0.3">
      <c r="A2" s="16"/>
      <c r="B2" s="16"/>
      <c r="C2" s="16"/>
      <c r="D2" s="16"/>
      <c r="E2" s="16"/>
      <c r="F2" s="20" t="s">
        <v>38</v>
      </c>
      <c r="G2" s="21" t="s">
        <v>39</v>
      </c>
      <c r="H2" s="20" t="s">
        <v>40</v>
      </c>
      <c r="I2" s="22" t="s">
        <v>41</v>
      </c>
    </row>
    <row r="3" spans="1:9" ht="15.75" thickTop="1" x14ac:dyDescent="0.25">
      <c r="A3" s="1"/>
      <c r="B3" s="1"/>
      <c r="C3" s="1" t="s">
        <v>0</v>
      </c>
      <c r="D3" s="1"/>
      <c r="E3" s="1"/>
      <c r="F3" s="3"/>
      <c r="G3" s="3"/>
      <c r="H3" s="3"/>
      <c r="I3" s="4"/>
    </row>
    <row r="4" spans="1:9" x14ac:dyDescent="0.25">
      <c r="A4" s="1"/>
      <c r="B4" s="1"/>
      <c r="C4" s="1"/>
      <c r="D4" s="1" t="s">
        <v>1</v>
      </c>
      <c r="E4" s="1"/>
      <c r="F4" s="3">
        <v>616.95000000000005</v>
      </c>
      <c r="G4" s="3"/>
      <c r="H4" s="3"/>
      <c r="I4" s="4"/>
    </row>
    <row r="5" spans="1:9" x14ac:dyDescent="0.25">
      <c r="A5" s="1"/>
      <c r="B5" s="1"/>
      <c r="C5" s="1"/>
      <c r="D5" s="1" t="s">
        <v>2</v>
      </c>
      <c r="E5" s="1"/>
      <c r="F5" s="3">
        <v>446.43</v>
      </c>
      <c r="G5" s="3"/>
      <c r="H5" s="3"/>
      <c r="I5" s="4"/>
    </row>
    <row r="6" spans="1:9" x14ac:dyDescent="0.25">
      <c r="A6" s="1"/>
      <c r="B6" s="1"/>
      <c r="C6" s="1"/>
      <c r="D6" s="1" t="s">
        <v>3</v>
      </c>
      <c r="E6" s="1"/>
      <c r="F6" s="3">
        <v>100</v>
      </c>
      <c r="G6" s="3"/>
      <c r="H6" s="3"/>
      <c r="I6" s="4"/>
    </row>
    <row r="7" spans="1:9" x14ac:dyDescent="0.25">
      <c r="A7" s="1"/>
      <c r="B7" s="1"/>
      <c r="C7" s="1"/>
      <c r="D7" s="1" t="s">
        <v>4</v>
      </c>
      <c r="E7" s="1"/>
      <c r="F7" s="3">
        <v>819611.87</v>
      </c>
      <c r="G7" s="3">
        <v>849285.9</v>
      </c>
      <c r="H7" s="3">
        <f>ROUND((F7-G7),5)</f>
        <v>-29674.03</v>
      </c>
      <c r="I7" s="4">
        <f>ROUND(IF(G7=0, IF(F7=0, 0, 1), F7/G7),5)</f>
        <v>0.96506000000000003</v>
      </c>
    </row>
    <row r="8" spans="1:9" x14ac:dyDescent="0.25">
      <c r="A8" s="1"/>
      <c r="B8" s="1"/>
      <c r="C8" s="1"/>
      <c r="D8" s="1" t="s">
        <v>5</v>
      </c>
      <c r="E8" s="1"/>
      <c r="F8" s="3">
        <v>10526.22</v>
      </c>
      <c r="G8" s="3"/>
      <c r="H8" s="3"/>
      <c r="I8" s="4"/>
    </row>
    <row r="9" spans="1:9" ht="15.75" thickBot="1" x14ac:dyDescent="0.3">
      <c r="A9" s="1"/>
      <c r="B9" s="1"/>
      <c r="C9" s="1"/>
      <c r="D9" s="1" t="s">
        <v>6</v>
      </c>
      <c r="E9" s="1"/>
      <c r="F9" s="5">
        <v>19699.29</v>
      </c>
      <c r="G9" s="5"/>
      <c r="H9" s="5"/>
      <c r="I9" s="6"/>
    </row>
    <row r="10" spans="1:9" ht="15.75" thickBot="1" x14ac:dyDescent="0.3">
      <c r="A10" s="1"/>
      <c r="B10" s="1"/>
      <c r="C10" s="1" t="s">
        <v>7</v>
      </c>
      <c r="D10" s="1"/>
      <c r="E10" s="1"/>
      <c r="F10" s="7">
        <f>ROUND(SUM(F3:F9),5)</f>
        <v>851000.76</v>
      </c>
      <c r="G10" s="7">
        <f>ROUND(SUM(G3:G9),5)</f>
        <v>849285.9</v>
      </c>
      <c r="H10" s="7">
        <f>ROUND((F10-G10),5)</f>
        <v>1714.86</v>
      </c>
      <c r="I10" s="8">
        <f>ROUND(IF(G10=0, IF(F10=0, 0, 1), F10/G10),5)</f>
        <v>1.0020199999999999</v>
      </c>
    </row>
    <row r="11" spans="1:9" x14ac:dyDescent="0.25">
      <c r="A11" s="1"/>
      <c r="B11" s="1" t="s">
        <v>8</v>
      </c>
      <c r="C11" s="1"/>
      <c r="D11" s="1"/>
      <c r="E11" s="1"/>
      <c r="F11" s="3">
        <f>F10</f>
        <v>851000.76</v>
      </c>
      <c r="G11" s="3">
        <f>G10</f>
        <v>849285.9</v>
      </c>
      <c r="H11" s="3">
        <f>ROUND((F11-G11),5)</f>
        <v>1714.86</v>
      </c>
      <c r="I11" s="4">
        <f>ROUND(IF(G11=0, IF(F11=0, 0, 1), F11/G11),5)</f>
        <v>1.0020199999999999</v>
      </c>
    </row>
    <row r="12" spans="1:9" x14ac:dyDescent="0.25">
      <c r="A12" s="1"/>
      <c r="B12" s="1"/>
      <c r="C12" s="1" t="s">
        <v>9</v>
      </c>
      <c r="D12" s="1"/>
      <c r="E12" s="1"/>
      <c r="F12" s="3"/>
      <c r="G12" s="3"/>
      <c r="H12" s="3"/>
      <c r="I12" s="4"/>
    </row>
    <row r="13" spans="1:9" x14ac:dyDescent="0.25">
      <c r="A13" s="1"/>
      <c r="B13" s="1"/>
      <c r="C13" s="1"/>
      <c r="D13" s="1" t="s">
        <v>10</v>
      </c>
      <c r="E13" s="1"/>
      <c r="F13" s="3">
        <v>25176.15</v>
      </c>
      <c r="G13" s="3">
        <v>27300.02</v>
      </c>
      <c r="H13" s="3">
        <f>ROUND((F13-G13),5)</f>
        <v>-2123.87</v>
      </c>
      <c r="I13" s="4">
        <f>ROUND(IF(G13=0, IF(F13=0, 0, 1), F13/G13),5)</f>
        <v>0.92220000000000002</v>
      </c>
    </row>
    <row r="14" spans="1:9" x14ac:dyDescent="0.25">
      <c r="A14" s="1"/>
      <c r="B14" s="1"/>
      <c r="C14" s="1"/>
      <c r="D14" s="1" t="s">
        <v>11</v>
      </c>
      <c r="E14" s="1"/>
      <c r="F14" s="3">
        <v>4201.99</v>
      </c>
      <c r="G14" s="3">
        <v>2000</v>
      </c>
      <c r="H14" s="3">
        <f>ROUND((F14-G14),5)</f>
        <v>2201.9899999999998</v>
      </c>
      <c r="I14" s="4">
        <f>ROUND(IF(G14=0, IF(F14=0, 0, 1), F14/G14),5)</f>
        <v>2.101</v>
      </c>
    </row>
    <row r="15" spans="1:9" x14ac:dyDescent="0.25">
      <c r="A15" s="1"/>
      <c r="B15" s="1"/>
      <c r="C15" s="1"/>
      <c r="D15" s="1" t="s">
        <v>12</v>
      </c>
      <c r="E15" s="1"/>
      <c r="F15" s="3">
        <v>99350.93</v>
      </c>
      <c r="G15" s="3">
        <v>95280.17</v>
      </c>
      <c r="H15" s="3">
        <f>ROUND((F15-G15),5)</f>
        <v>4070.76</v>
      </c>
      <c r="I15" s="4">
        <f>ROUND(IF(G15=0, IF(F15=0, 0, 1), F15/G15),5)</f>
        <v>1.0427200000000001</v>
      </c>
    </row>
    <row r="16" spans="1:9" x14ac:dyDescent="0.25">
      <c r="A16" s="1"/>
      <c r="B16" s="1"/>
      <c r="C16" s="1"/>
      <c r="D16" s="1" t="s">
        <v>13</v>
      </c>
      <c r="E16" s="1"/>
      <c r="F16" s="3">
        <v>39171.53</v>
      </c>
      <c r="G16" s="3">
        <v>34587.58</v>
      </c>
      <c r="H16" s="3">
        <f>ROUND((F16-G16),5)</f>
        <v>4583.95</v>
      </c>
      <c r="I16" s="4">
        <f>ROUND(IF(G16=0, IF(F16=0, 0, 1), F16/G16),5)</f>
        <v>1.13253</v>
      </c>
    </row>
    <row r="17" spans="1:9" x14ac:dyDescent="0.25">
      <c r="A17" s="1"/>
      <c r="B17" s="1"/>
      <c r="C17" s="1"/>
      <c r="D17" s="1" t="s">
        <v>14</v>
      </c>
      <c r="E17" s="1"/>
      <c r="F17" s="3">
        <v>4174.5</v>
      </c>
      <c r="G17" s="3">
        <v>4600</v>
      </c>
      <c r="H17" s="3">
        <f>ROUND((F17-G17),5)</f>
        <v>-425.5</v>
      </c>
      <c r="I17" s="4">
        <f>ROUND(IF(G17=0, IF(F17=0, 0, 1), F17/G17),5)</f>
        <v>0.90749999999999997</v>
      </c>
    </row>
    <row r="18" spans="1:9" x14ac:dyDescent="0.25">
      <c r="A18" s="1"/>
      <c r="B18" s="1"/>
      <c r="C18" s="1"/>
      <c r="D18" s="1" t="s">
        <v>15</v>
      </c>
      <c r="E18" s="1"/>
      <c r="F18" s="3"/>
      <c r="G18" s="3"/>
      <c r="H18" s="3"/>
      <c r="I18" s="4"/>
    </row>
    <row r="19" spans="1:9" x14ac:dyDescent="0.25">
      <c r="A19" s="1"/>
      <c r="B19" s="1"/>
      <c r="C19" s="1"/>
      <c r="D19" s="1"/>
      <c r="E19" s="1" t="s">
        <v>16</v>
      </c>
      <c r="F19" s="3">
        <v>0</v>
      </c>
      <c r="G19" s="3">
        <v>1000</v>
      </c>
      <c r="H19" s="3">
        <f>ROUND((F19-G19),5)</f>
        <v>-1000</v>
      </c>
      <c r="I19" s="4">
        <f>ROUND(IF(G19=0, IF(F19=0, 0, 1), F19/G19),5)</f>
        <v>0</v>
      </c>
    </row>
    <row r="20" spans="1:9" x14ac:dyDescent="0.25">
      <c r="A20" s="1"/>
      <c r="B20" s="1"/>
      <c r="C20" s="1"/>
      <c r="D20" s="1"/>
      <c r="E20" s="1" t="s">
        <v>17</v>
      </c>
      <c r="F20" s="3">
        <v>4849.3100000000004</v>
      </c>
      <c r="G20" s="3">
        <v>3500</v>
      </c>
      <c r="H20" s="3">
        <f>ROUND((F20-G20),5)</f>
        <v>1349.31</v>
      </c>
      <c r="I20" s="4">
        <f>ROUND(IF(G20=0, IF(F20=0, 0, 1), F20/G20),5)</f>
        <v>1.3855200000000001</v>
      </c>
    </row>
    <row r="21" spans="1:9" x14ac:dyDescent="0.25">
      <c r="A21" s="1"/>
      <c r="B21" s="1"/>
      <c r="C21" s="1"/>
      <c r="D21" s="1"/>
      <c r="E21" s="1" t="s">
        <v>18</v>
      </c>
      <c r="F21" s="3">
        <v>9409.6200000000008</v>
      </c>
      <c r="G21" s="3">
        <v>7500</v>
      </c>
      <c r="H21" s="3">
        <f>ROUND((F21-G21),5)</f>
        <v>1909.62</v>
      </c>
      <c r="I21" s="4">
        <f>ROUND(IF(G21=0, IF(F21=0, 0, 1), F21/G21),5)</f>
        <v>1.2546200000000001</v>
      </c>
    </row>
    <row r="22" spans="1:9" x14ac:dyDescent="0.25">
      <c r="A22" s="1"/>
      <c r="B22" s="1"/>
      <c r="C22" s="1"/>
      <c r="D22" s="1"/>
      <c r="E22" s="1" t="s">
        <v>19</v>
      </c>
      <c r="F22" s="3">
        <v>2836.54</v>
      </c>
      <c r="G22" s="3">
        <v>3500</v>
      </c>
      <c r="H22" s="3">
        <f>ROUND((F22-G22),5)</f>
        <v>-663.46</v>
      </c>
      <c r="I22" s="4">
        <f>ROUND(IF(G22=0, IF(F22=0, 0, 1), F22/G22),5)</f>
        <v>0.81044000000000005</v>
      </c>
    </row>
    <row r="23" spans="1:9" x14ac:dyDescent="0.25">
      <c r="A23" s="1"/>
      <c r="B23" s="1"/>
      <c r="C23" s="1"/>
      <c r="D23" s="1"/>
      <c r="E23" s="1" t="s">
        <v>20</v>
      </c>
      <c r="F23" s="3">
        <v>0</v>
      </c>
      <c r="G23" s="3">
        <v>300</v>
      </c>
      <c r="H23" s="3">
        <f>ROUND((F23-G23),5)</f>
        <v>-300</v>
      </c>
      <c r="I23" s="4">
        <f>ROUND(IF(G23=0, IF(F23=0, 0, 1), F23/G23),5)</f>
        <v>0</v>
      </c>
    </row>
    <row r="24" spans="1:9" x14ac:dyDescent="0.25">
      <c r="A24" s="1"/>
      <c r="B24" s="1"/>
      <c r="C24" s="1"/>
      <c r="D24" s="1"/>
      <c r="E24" s="1" t="s">
        <v>21</v>
      </c>
      <c r="F24" s="3">
        <v>610</v>
      </c>
      <c r="G24" s="3"/>
      <c r="H24" s="3"/>
      <c r="I24" s="4"/>
    </row>
    <row r="25" spans="1:9" x14ac:dyDescent="0.25">
      <c r="A25" s="1"/>
      <c r="B25" s="1"/>
      <c r="C25" s="1"/>
      <c r="D25" s="1"/>
      <c r="E25" s="1" t="s">
        <v>22</v>
      </c>
      <c r="F25" s="3">
        <v>15237.81</v>
      </c>
      <c r="G25" s="3">
        <v>13000.01</v>
      </c>
      <c r="H25" s="3">
        <f t="shared" ref="H25:H33" si="0">ROUND((F25-G25),5)</f>
        <v>2237.8000000000002</v>
      </c>
      <c r="I25" s="4">
        <f t="shared" ref="I25:I33" si="1">ROUND(IF(G25=0, IF(F25=0, 0, 1), F25/G25),5)</f>
        <v>1.17214</v>
      </c>
    </row>
    <row r="26" spans="1:9" x14ac:dyDescent="0.25">
      <c r="A26" s="1"/>
      <c r="B26" s="1"/>
      <c r="C26" s="1"/>
      <c r="D26" s="1"/>
      <c r="E26" s="1" t="s">
        <v>23</v>
      </c>
      <c r="F26" s="3">
        <v>264.17</v>
      </c>
      <c r="G26" s="3">
        <v>500</v>
      </c>
      <c r="H26" s="3">
        <f t="shared" si="0"/>
        <v>-235.83</v>
      </c>
      <c r="I26" s="4">
        <f t="shared" si="1"/>
        <v>0.52834000000000003</v>
      </c>
    </row>
    <row r="27" spans="1:9" x14ac:dyDescent="0.25">
      <c r="A27" s="1"/>
      <c r="B27" s="1"/>
      <c r="C27" s="1"/>
      <c r="D27" s="1"/>
      <c r="E27" s="1" t="s">
        <v>24</v>
      </c>
      <c r="F27" s="3">
        <v>16563.349999999999</v>
      </c>
      <c r="G27" s="3">
        <v>15000.36</v>
      </c>
      <c r="H27" s="3">
        <f t="shared" si="0"/>
        <v>1562.99</v>
      </c>
      <c r="I27" s="4">
        <f t="shared" si="1"/>
        <v>1.1042000000000001</v>
      </c>
    </row>
    <row r="28" spans="1:9" x14ac:dyDescent="0.25">
      <c r="A28" s="1"/>
      <c r="B28" s="1"/>
      <c r="C28" s="1"/>
      <c r="D28" s="1"/>
      <c r="E28" s="1" t="s">
        <v>25</v>
      </c>
      <c r="F28" s="3">
        <v>2221.1</v>
      </c>
      <c r="G28" s="3">
        <v>2000</v>
      </c>
      <c r="H28" s="3">
        <f t="shared" si="0"/>
        <v>221.1</v>
      </c>
      <c r="I28" s="4">
        <f t="shared" si="1"/>
        <v>1.1105499999999999</v>
      </c>
    </row>
    <row r="29" spans="1:9" x14ac:dyDescent="0.25">
      <c r="A29" s="1"/>
      <c r="B29" s="1"/>
      <c r="C29" s="1"/>
      <c r="D29" s="1"/>
      <c r="E29" s="1" t="s">
        <v>26</v>
      </c>
      <c r="F29" s="3">
        <v>5636.35</v>
      </c>
      <c r="G29" s="3">
        <v>7565.87</v>
      </c>
      <c r="H29" s="3">
        <f t="shared" si="0"/>
        <v>-1929.52</v>
      </c>
      <c r="I29" s="4">
        <f t="shared" si="1"/>
        <v>0.74497000000000002</v>
      </c>
    </row>
    <row r="30" spans="1:9" x14ac:dyDescent="0.25">
      <c r="A30" s="1"/>
      <c r="B30" s="1"/>
      <c r="C30" s="1"/>
      <c r="D30" s="1"/>
      <c r="E30" s="1" t="s">
        <v>27</v>
      </c>
      <c r="F30" s="3">
        <v>59333.8</v>
      </c>
      <c r="G30" s="3">
        <v>58438.63</v>
      </c>
      <c r="H30" s="3">
        <f t="shared" si="0"/>
        <v>895.17</v>
      </c>
      <c r="I30" s="4">
        <f t="shared" si="1"/>
        <v>1.01532</v>
      </c>
    </row>
    <row r="31" spans="1:9" x14ac:dyDescent="0.25">
      <c r="A31" s="1"/>
      <c r="B31" s="1"/>
      <c r="C31" s="1"/>
      <c r="D31" s="1"/>
      <c r="E31" s="1" t="s">
        <v>28</v>
      </c>
      <c r="F31" s="3">
        <v>5352.68</v>
      </c>
      <c r="G31" s="3">
        <v>6600</v>
      </c>
      <c r="H31" s="3">
        <f t="shared" si="0"/>
        <v>-1247.32</v>
      </c>
      <c r="I31" s="4">
        <f t="shared" si="1"/>
        <v>0.81101000000000001</v>
      </c>
    </row>
    <row r="32" spans="1:9" x14ac:dyDescent="0.25">
      <c r="A32" s="1"/>
      <c r="B32" s="1"/>
      <c r="C32" s="1"/>
      <c r="D32" s="1"/>
      <c r="E32" s="1" t="s">
        <v>29</v>
      </c>
      <c r="F32" s="3">
        <v>31546.93</v>
      </c>
      <c r="G32" s="3">
        <v>34360.82</v>
      </c>
      <c r="H32" s="3">
        <f t="shared" si="0"/>
        <v>-2813.89</v>
      </c>
      <c r="I32" s="4">
        <f t="shared" si="1"/>
        <v>0.91810999999999998</v>
      </c>
    </row>
    <row r="33" spans="1:9" x14ac:dyDescent="0.25">
      <c r="A33" s="1"/>
      <c r="B33" s="1"/>
      <c r="C33" s="1"/>
      <c r="D33" s="1"/>
      <c r="E33" s="1" t="s">
        <v>30</v>
      </c>
      <c r="F33" s="3">
        <v>9061</v>
      </c>
      <c r="G33" s="3">
        <v>9840.01</v>
      </c>
      <c r="H33" s="3">
        <f t="shared" si="0"/>
        <v>-779.01</v>
      </c>
      <c r="I33" s="4">
        <f t="shared" si="1"/>
        <v>0.92083000000000004</v>
      </c>
    </row>
    <row r="34" spans="1:9" ht="15.75" thickBot="1" x14ac:dyDescent="0.3">
      <c r="A34" s="1"/>
      <c r="B34" s="1"/>
      <c r="C34" s="1"/>
      <c r="D34" s="1"/>
      <c r="E34" s="1" t="s">
        <v>31</v>
      </c>
      <c r="F34" s="9">
        <v>-1674.01</v>
      </c>
      <c r="G34" s="9"/>
      <c r="H34" s="9"/>
      <c r="I34" s="10"/>
    </row>
    <row r="35" spans="1:9" x14ac:dyDescent="0.25">
      <c r="A35" s="1"/>
      <c r="B35" s="1"/>
      <c r="C35" s="1"/>
      <c r="D35" s="1" t="s">
        <v>32</v>
      </c>
      <c r="E35" s="1"/>
      <c r="F35" s="3">
        <f>ROUND(SUM(F18:F34),5)</f>
        <v>161248.65</v>
      </c>
      <c r="G35" s="3">
        <f>ROUND(SUM(G18:G34),5)</f>
        <v>163105.70000000001</v>
      </c>
      <c r="H35" s="3">
        <f>ROUND((F35-G35),5)</f>
        <v>-1857.05</v>
      </c>
      <c r="I35" s="4">
        <f>ROUND(IF(G35=0, IF(F35=0, 0, 1), F35/G35),5)</f>
        <v>0.98860999999999999</v>
      </c>
    </row>
    <row r="36" spans="1:9" x14ac:dyDescent="0.25">
      <c r="A36" s="1"/>
      <c r="B36" s="1"/>
      <c r="C36" s="1"/>
      <c r="D36" s="1" t="s">
        <v>33</v>
      </c>
      <c r="E36" s="1"/>
      <c r="F36" s="3">
        <v>8215.81</v>
      </c>
      <c r="G36" s="3">
        <v>8744.0499999999993</v>
      </c>
      <c r="H36" s="3">
        <f>ROUND((F36-G36),5)</f>
        <v>-528.24</v>
      </c>
      <c r="I36" s="4">
        <f>ROUND(IF(G36=0, IF(F36=0, 0, 1), F36/G36),5)</f>
        <v>0.93959000000000004</v>
      </c>
    </row>
    <row r="37" spans="1:9" x14ac:dyDescent="0.25">
      <c r="A37" s="1"/>
      <c r="B37" s="1"/>
      <c r="C37" s="1"/>
      <c r="D37" s="1" t="s">
        <v>34</v>
      </c>
      <c r="E37" s="1"/>
      <c r="F37" s="3">
        <v>3263.32</v>
      </c>
      <c r="G37" s="3"/>
      <c r="H37" s="3"/>
      <c r="I37" s="4"/>
    </row>
    <row r="38" spans="1:9" ht="15.75" thickBot="1" x14ac:dyDescent="0.3">
      <c r="A38" s="1"/>
      <c r="B38" s="1"/>
      <c r="C38" s="1"/>
      <c r="D38" s="1" t="s">
        <v>35</v>
      </c>
      <c r="E38" s="1"/>
      <c r="F38" s="5">
        <v>487396.87</v>
      </c>
      <c r="G38" s="5">
        <v>467125.38</v>
      </c>
      <c r="H38" s="5">
        <f>ROUND((F38-G38),5)</f>
        <v>20271.490000000002</v>
      </c>
      <c r="I38" s="6">
        <f>ROUND(IF(G38=0, IF(F38=0, 0, 1), F38/G38),5)</f>
        <v>1.0434000000000001</v>
      </c>
    </row>
    <row r="39" spans="1:9" ht="15.75" thickBot="1" x14ac:dyDescent="0.3">
      <c r="A39" s="1"/>
      <c r="B39" s="1"/>
      <c r="C39" s="1" t="s">
        <v>36</v>
      </c>
      <c r="D39" s="1"/>
      <c r="E39" s="1"/>
      <c r="F39" s="11">
        <f>ROUND(SUM(F12:F17)+SUM(F35:F38),5)</f>
        <v>832199.75</v>
      </c>
      <c r="G39" s="11">
        <f>ROUND(SUM(G12:G17)+SUM(G35:G38),5)</f>
        <v>802742.9</v>
      </c>
      <c r="H39" s="11">
        <f>ROUND((F39-G39),5)</f>
        <v>29456.85</v>
      </c>
      <c r="I39" s="12">
        <f>ROUND(IF(G39=0, IF(F39=0, 0, 1), F39/G39),5)</f>
        <v>1.0367</v>
      </c>
    </row>
    <row r="40" spans="1:9" s="15" customFormat="1" ht="12" thickBot="1" x14ac:dyDescent="0.25">
      <c r="A40" s="1" t="s">
        <v>37</v>
      </c>
      <c r="B40" s="1"/>
      <c r="C40" s="1"/>
      <c r="D40" s="1"/>
      <c r="E40" s="1"/>
      <c r="F40" s="13">
        <f>ROUND(F11-F39,5)</f>
        <v>18801.009999999998</v>
      </c>
      <c r="G40" s="13">
        <f>ROUND(G11-G39,5)</f>
        <v>46543</v>
      </c>
      <c r="H40" s="13">
        <f>ROUND((F40-G40),5)</f>
        <v>-27741.99</v>
      </c>
      <c r="I40" s="14">
        <f>ROUND(IF(G40=0, IF(F40=0, 0, 1), F40/G40),5)</f>
        <v>0.40394999999999998</v>
      </c>
    </row>
    <row r="41" spans="1:9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12:42 PM
&amp;"Arial,Bold"&amp;8 10/11/18
&amp;"Arial,Bold"&amp;8 Accrual Basis&amp;C&amp;"Arial,Bold"&amp;12 Red Rock Center for Independence
&amp;"Arial,Bold"&amp;14 Profit &amp;&amp; Loss Budget vs. Actual
&amp;"Arial,Bold"&amp;10 October 2017 through September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Brad McCarrel</cp:lastModifiedBy>
  <dcterms:created xsi:type="dcterms:W3CDTF">2018-10-11T18:42:40Z</dcterms:created>
  <dcterms:modified xsi:type="dcterms:W3CDTF">2018-10-11T19:07:08Z</dcterms:modified>
</cp:coreProperties>
</file>