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carrel\Desktop\RRCI Docs\2-2020 Meeting Docs\"/>
    </mc:Choice>
  </mc:AlternateContent>
  <xr:revisionPtr revIDLastSave="0" documentId="8_{0D4B9BBB-61F4-47CB-9D5B-EBB7600C7D5B}" xr6:coauthVersionLast="45" xr6:coauthVersionMax="45" xr10:uidLastSave="{00000000-0000-0000-0000-000000000000}"/>
  <bookViews>
    <workbookView xWindow="-120" yWindow="-120" windowWidth="29040" windowHeight="15840" xr2:uid="{3429217C-C627-4B30-970A-393C9EFE0B78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76210" localSheetId="0" hidden="1">Sheet1!$G$2</definedName>
    <definedName name="QB_DATA_0" localSheetId="0" hidden="1">Sheet1!$4:$4,Sheet1!$5:$5,Sheet1!$6:$6,Sheet1!$7:$7,Sheet1!$8:$8,Sheet1!$12:$12,Sheet1!$13:$13,Sheet1!$14:$14,Sheet1!$15:$15,Sheet1!$16:$16,Sheet1!$17:$17,Sheet1!$18:$18,Sheet1!$20:$20,Sheet1!$21:$21,Sheet1!$22:$22,Sheet1!$23:$23</definedName>
    <definedName name="QB_DATA_1" localSheetId="0" hidden="1">Sheet1!$24:$24,Sheet1!$25:$25,Sheet1!$26:$26,Sheet1!$27:$27,Sheet1!$28:$28,Sheet1!$29:$29,Sheet1!$30:$30,Sheet1!$31:$31,Sheet1!$32:$32,Sheet1!$33:$33,Sheet1!$34:$34,Sheet1!$35:$35,Sheet1!$36:$36,Sheet1!$38:$38,Sheet1!$39:$39</definedName>
    <definedName name="QB_FORMULA_0" localSheetId="0" hidden="1">Sheet1!$H$4,Sheet1!$H$5,Sheet1!$H$6,Sheet1!$F$9,Sheet1!$G$9,Sheet1!$H$9,Sheet1!$F$10,Sheet1!$G$10,Sheet1!$H$10,Sheet1!$H$12,Sheet1!$H$13,Sheet1!$H$14,Sheet1!$H$15,Sheet1!$H$16,Sheet1!$H$17,Sheet1!$H$18</definedName>
    <definedName name="QB_FORMULA_1" localSheetId="0" hidden="1">Sheet1!$H$21,Sheet1!$H$22,Sheet1!$H$23,Sheet1!$H$24,Sheet1!$H$25,Sheet1!$H$26,Sheet1!$H$27,Sheet1!$H$28,Sheet1!$H$29,Sheet1!$H$30,Sheet1!$H$31,Sheet1!$H$32,Sheet1!$H$33,Sheet1!$H$34,Sheet1!$H$35,Sheet1!$H$36</definedName>
    <definedName name="QB_FORMULA_2" localSheetId="0" hidden="1">Sheet1!$F$37,Sheet1!$G$37,Sheet1!$H$37,Sheet1!$H$38,Sheet1!$F$40,Sheet1!$G$40,Sheet1!$H$40,Sheet1!#REF!,Sheet1!#REF!,Sheet1!#REF!</definedName>
    <definedName name="QB_ROW_10330" localSheetId="0" hidden="1">Sheet1!$D$4</definedName>
    <definedName name="QB_ROW_103330" localSheetId="0" hidden="1">Sheet1!$D$38</definedName>
    <definedName name="QB_ROW_109330" localSheetId="0" hidden="1">Sheet1!$D$5</definedName>
    <definedName name="QB_ROW_172230" localSheetId="0" hidden="1">Sheet1!$D$39</definedName>
    <definedName name="QB_ROW_18301" localSheetId="0" hidden="1">Sheet1!#REF!</definedName>
    <definedName name="QB_ROW_20022" localSheetId="0" hidden="1">Sheet1!$C$3</definedName>
    <definedName name="QB_ROW_20322" localSheetId="0" hidden="1">Sheet1!$C$9</definedName>
    <definedName name="QB_ROW_20330" localSheetId="0" hidden="1">Sheet1!$D$6</definedName>
    <definedName name="QB_ROW_21022" localSheetId="0" hidden="1">Sheet1!$C$11</definedName>
    <definedName name="QB_ROW_21322" localSheetId="0" hidden="1">Sheet1!$C$40</definedName>
    <definedName name="QB_ROW_22330" localSheetId="0" hidden="1">Sheet1!$D$18</definedName>
    <definedName name="QB_ROW_224240" localSheetId="0" hidden="1">Sheet1!$E$23</definedName>
    <definedName name="QB_ROW_225240" localSheetId="0" hidden="1">Sheet1!$E$31</definedName>
    <definedName name="QB_ROW_23030" localSheetId="0" hidden="1">Sheet1!$D$19</definedName>
    <definedName name="QB_ROW_23240" localSheetId="0" hidden="1">Sheet1!$E$36</definedName>
    <definedName name="QB_ROW_233230" localSheetId="0" hidden="1">Sheet1!$D$8</definedName>
    <definedName name="QB_ROW_23330" localSheetId="0" hidden="1">Sheet1!$D$37</definedName>
    <definedName name="QB_ROW_235230" localSheetId="0" hidden="1">Sheet1!$D$7</definedName>
    <definedName name="QB_ROW_239240" localSheetId="0" hidden="1">Sheet1!$E$20</definedName>
    <definedName name="QB_ROW_24230" localSheetId="0" hidden="1">Sheet1!$D$17</definedName>
    <definedName name="QB_ROW_25230" localSheetId="0" hidden="1">Sheet1!$D$15</definedName>
    <definedName name="QB_ROW_262240" localSheetId="0" hidden="1">Sheet1!$E$32</definedName>
    <definedName name="QB_ROW_26330" localSheetId="0" hidden="1">Sheet1!$D$16</definedName>
    <definedName name="QB_ROW_268240" localSheetId="0" hidden="1">Sheet1!$E$35</definedName>
    <definedName name="QB_ROW_31240" localSheetId="0" hidden="1">Sheet1!$E$21</definedName>
    <definedName name="QB_ROW_34240" localSheetId="0" hidden="1">Sheet1!$E$24</definedName>
    <definedName name="QB_ROW_36340" localSheetId="0" hidden="1">Sheet1!$E$25</definedName>
    <definedName name="QB_ROW_38240" localSheetId="0" hidden="1">Sheet1!$E$26</definedName>
    <definedName name="QB_ROW_39240" localSheetId="0" hidden="1">Sheet1!$E$28</definedName>
    <definedName name="QB_ROW_40240" localSheetId="0" hidden="1">Sheet1!$E$27</definedName>
    <definedName name="QB_ROW_41240" localSheetId="0" hidden="1">Sheet1!$E$29</definedName>
    <definedName name="QB_ROW_42240" localSheetId="0" hidden="1">Sheet1!$E$30</definedName>
    <definedName name="QB_ROW_43340" localSheetId="0" hidden="1">Sheet1!$E$33</definedName>
    <definedName name="QB_ROW_44240" localSheetId="0" hidden="1">Sheet1!$E$34</definedName>
    <definedName name="QB_ROW_47330" localSheetId="0" hidden="1">Sheet1!$D$13</definedName>
    <definedName name="QB_ROW_59330" localSheetId="0" hidden="1">Sheet1!$D$12</definedName>
    <definedName name="QB_ROW_7330" localSheetId="0" hidden="1">Sheet1!$D$14</definedName>
    <definedName name="QB_ROW_86311" localSheetId="0" hidden="1">Sheet1!$B$10</definedName>
    <definedName name="QB_ROW_99240" localSheetId="0" hidden="1">Sheet1!$E$22</definedName>
    <definedName name="QBCANSUPPORTUPDATE" localSheetId="0">TRUE</definedName>
    <definedName name="QBCOMPANYFILENAME" localSheetId="0">"C:\Users\Public\Documents\Intuit\QuickBooks\Company Files\Red Rock Center for Independence 2-12-20.QBW"</definedName>
    <definedName name="QBENDDATE" localSheetId="0">20200131</definedName>
    <definedName name="QBHEADERSONSCREEN" localSheetId="0">FALSE</definedName>
    <definedName name="QBMETADATASIZE" localSheetId="0">5914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20190701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1" l="1"/>
  <c r="J37" i="1"/>
  <c r="J9" i="1"/>
  <c r="J10" i="1" s="1"/>
  <c r="M38" i="1"/>
  <c r="L38" i="1"/>
  <c r="K37" i="1"/>
  <c r="M37" i="1" s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K9" i="1"/>
  <c r="M6" i="1"/>
  <c r="L6" i="1"/>
  <c r="M5" i="1"/>
  <c r="L5" i="1"/>
  <c r="M4" i="1"/>
  <c r="L4" i="1"/>
  <c r="H38" i="1"/>
  <c r="G37" i="1"/>
  <c r="G40" i="1" s="1"/>
  <c r="F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G9" i="1"/>
  <c r="G10" i="1" s="1"/>
  <c r="F9" i="1"/>
  <c r="F10" i="1" s="1"/>
  <c r="H6" i="1"/>
  <c r="H5" i="1"/>
  <c r="H4" i="1"/>
  <c r="H37" i="1" l="1"/>
  <c r="L9" i="1"/>
  <c r="H10" i="1"/>
  <c r="M9" i="1"/>
  <c r="F40" i="1"/>
  <c r="H40" i="1" s="1"/>
  <c r="K10" i="1"/>
  <c r="H9" i="1"/>
  <c r="K40" i="1"/>
  <c r="M40" i="1" l="1"/>
  <c r="M10" i="1"/>
  <c r="L10" i="1"/>
  <c r="L40" i="1"/>
</calcChain>
</file>

<file path=xl/sharedStrings.xml><?xml version="1.0" encoding="utf-8"?>
<sst xmlns="http://schemas.openxmlformats.org/spreadsheetml/2006/main" count="46" uniqueCount="44">
  <si>
    <t>Income</t>
  </si>
  <si>
    <t>4100 · Grants</t>
  </si>
  <si>
    <t>4200 · Program Income</t>
  </si>
  <si>
    <t>4300 · Unrestricted</t>
  </si>
  <si>
    <t>4400 · Tax Reimbursement</t>
  </si>
  <si>
    <t>4600 · Sales</t>
  </si>
  <si>
    <t>Total Income</t>
  </si>
  <si>
    <t>Gross Profit</t>
  </si>
  <si>
    <t>Expense</t>
  </si>
  <si>
    <t>6100 · Wages</t>
  </si>
  <si>
    <t>6200 · Fringe Benefits</t>
  </si>
  <si>
    <t>6300 · Payroll Expenses</t>
  </si>
  <si>
    <t>6400 · Long Distance Travel</t>
  </si>
  <si>
    <t>6500 · Equipment</t>
  </si>
  <si>
    <t>6600 · Supplies</t>
  </si>
  <si>
    <t>6700 · Contractual</t>
  </si>
  <si>
    <t>6800 · Other</t>
  </si>
  <si>
    <t>6801 · Community Outreach</t>
  </si>
  <si>
    <t>6802 · Community Integration</t>
  </si>
  <si>
    <t>6803 · Consumer Transportation</t>
  </si>
  <si>
    <t>6805 · Subscriptions</t>
  </si>
  <si>
    <t>6806 · Insurance</t>
  </si>
  <si>
    <t>6810 · Maintenance</t>
  </si>
  <si>
    <t>6820 · Phone</t>
  </si>
  <si>
    <t>6821 · Postage</t>
  </si>
  <si>
    <t>6822 · Printing</t>
  </si>
  <si>
    <t>6824 · Rent</t>
  </si>
  <si>
    <t>6825 · Staff &amp; Board Training</t>
  </si>
  <si>
    <t>6826 · Technology &amp; Network</t>
  </si>
  <si>
    <t>6827 · Employee Morale</t>
  </si>
  <si>
    <t>6830 · Travel in state</t>
  </si>
  <si>
    <t>6840 · Utilities</t>
  </si>
  <si>
    <t>6850 · INDIRECT EXPENSES</t>
  </si>
  <si>
    <t>6800 · Other - Other</t>
  </si>
  <si>
    <t>Total 6800 · Other</t>
  </si>
  <si>
    <t>7100 · Unrestricted expense</t>
  </si>
  <si>
    <t>9100 · Reconciliation Discrepancies</t>
  </si>
  <si>
    <t>Total Expense</t>
  </si>
  <si>
    <t>58.33% of year</t>
  </si>
  <si>
    <t>YTD Actual</t>
  </si>
  <si>
    <t>YTD Budget</t>
  </si>
  <si>
    <t>Difference</t>
  </si>
  <si>
    <t>Annual Budget</t>
  </si>
  <si>
    <t>% of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</si>
</sst>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9" fontId="0" fillId="0" borderId="0" xfId="0" applyNumberFormat="1" applyAlignment="1">
      <alignment horizontal="centerContinuous"/>
    </xf>
    <xf numFmtId="165" fontId="3" fillId="0" borderId="0" xfId="0" applyNumberFormat="1" applyFont="1"/>
    <xf numFmtId="165" fontId="3" fillId="0" borderId="3" xfId="0" applyNumberFormat="1" applyFont="1" applyBorder="1"/>
    <xf numFmtId="165" fontId="3" fillId="0" borderId="2" xfId="0" applyNumberFormat="1" applyFont="1" applyBorder="1"/>
    <xf numFmtId="165" fontId="3" fillId="0" borderId="4" xfId="0" applyNumberFormat="1" applyFont="1" applyBorder="1"/>
    <xf numFmtId="49" fontId="2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FF62-6B2B-498F-AF82-0D5C6ED5FFF9}">
  <sheetPr codeName="Sheet1"/>
  <dimension ref="A1:M40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P14" sqref="P14"/>
    </sheetView>
  </sheetViews>
  <sheetFormatPr defaultRowHeight="15" x14ac:dyDescent="0.25"/>
  <cols>
    <col min="1" max="4" width="3" style="9" customWidth="1"/>
    <col min="5" max="5" width="27" style="9" customWidth="1"/>
    <col min="6" max="6" width="12.140625" style="10" bestFit="1" customWidth="1"/>
    <col min="7" max="7" width="8.7109375" style="10" bestFit="1" customWidth="1"/>
    <col min="8" max="8" width="12" style="10" bestFit="1" customWidth="1"/>
    <col min="9" max="9" width="4.7109375" customWidth="1"/>
    <col min="10" max="10" width="12.140625" style="10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24.75" thickTop="1" thickBot="1" x14ac:dyDescent="0.3">
      <c r="A1" s="1"/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6" t="s">
        <v>38</v>
      </c>
    </row>
    <row r="2" spans="1:13" s="8" customFormat="1" ht="24.75" thickTop="1" thickBot="1" x14ac:dyDescent="0.3">
      <c r="A2" s="7"/>
      <c r="B2" s="7"/>
      <c r="C2" s="7"/>
      <c r="D2" s="7"/>
      <c r="E2" s="7"/>
      <c r="F2" s="16" t="s">
        <v>39</v>
      </c>
      <c r="G2" s="17" t="s">
        <v>40</v>
      </c>
      <c r="H2" s="16" t="s">
        <v>41</v>
      </c>
      <c r="I2" s="18"/>
      <c r="J2" s="16" t="s">
        <v>39</v>
      </c>
      <c r="K2" s="17" t="s">
        <v>42</v>
      </c>
      <c r="L2" s="16" t="s">
        <v>41</v>
      </c>
      <c r="M2" s="19" t="s">
        <v>43</v>
      </c>
    </row>
    <row r="3" spans="1:13" ht="15.75" thickTop="1" x14ac:dyDescent="0.25">
      <c r="A3" s="1"/>
      <c r="B3" s="1"/>
      <c r="C3" s="1" t="s">
        <v>0</v>
      </c>
      <c r="D3" s="1"/>
      <c r="E3" s="1"/>
      <c r="F3" s="2"/>
      <c r="G3" s="2"/>
      <c r="H3" s="2"/>
      <c r="J3" s="2"/>
      <c r="K3" s="2"/>
      <c r="L3" s="2"/>
      <c r="M3" s="12"/>
    </row>
    <row r="4" spans="1:13" x14ac:dyDescent="0.25">
      <c r="A4" s="1"/>
      <c r="B4" s="1"/>
      <c r="C4" s="1"/>
      <c r="D4" s="1" t="s">
        <v>1</v>
      </c>
      <c r="E4" s="1"/>
      <c r="F4" s="2">
        <v>556716.93000000005</v>
      </c>
      <c r="G4" s="2">
        <v>574693.29</v>
      </c>
      <c r="H4" s="2">
        <f>ROUND((F4-G4),5)</f>
        <v>-17976.36</v>
      </c>
      <c r="J4" s="2">
        <v>556716.93000000005</v>
      </c>
      <c r="K4" s="2">
        <v>983133.99</v>
      </c>
      <c r="L4" s="2">
        <f>ROUND((J4-K4),5)</f>
        <v>-426417.06</v>
      </c>
      <c r="M4" s="12">
        <f>ROUND(IF(K4=0, IF(J4=0, 0, 1), J4/K4),5)</f>
        <v>0.56627000000000005</v>
      </c>
    </row>
    <row r="5" spans="1:13" x14ac:dyDescent="0.25">
      <c r="A5" s="1"/>
      <c r="B5" s="1"/>
      <c r="C5" s="1"/>
      <c r="D5" s="1" t="s">
        <v>2</v>
      </c>
      <c r="E5" s="1"/>
      <c r="F5" s="2">
        <v>5568.79</v>
      </c>
      <c r="G5" s="2">
        <v>2467.2600000000002</v>
      </c>
      <c r="H5" s="2">
        <f>ROUND((F5-G5),5)</f>
        <v>3101.53</v>
      </c>
      <c r="J5" s="2">
        <v>5568.79</v>
      </c>
      <c r="K5" s="2">
        <v>12079.61</v>
      </c>
      <c r="L5" s="2">
        <f>ROUND((J5-K5),5)</f>
        <v>-6510.82</v>
      </c>
      <c r="M5" s="12">
        <f>ROUND(IF(K5=0, IF(J5=0, 0, 1), J5/K5),5)</f>
        <v>0.46100999999999998</v>
      </c>
    </row>
    <row r="6" spans="1:13" x14ac:dyDescent="0.25">
      <c r="A6" s="1"/>
      <c r="B6" s="1"/>
      <c r="C6" s="1"/>
      <c r="D6" s="1" t="s">
        <v>3</v>
      </c>
      <c r="E6" s="1"/>
      <c r="F6" s="2">
        <v>7048.6</v>
      </c>
      <c r="G6" s="2">
        <v>7766.65</v>
      </c>
      <c r="H6" s="2">
        <f>ROUND((F6-G6),5)</f>
        <v>-718.05</v>
      </c>
      <c r="J6" s="2">
        <v>7048.6</v>
      </c>
      <c r="K6" s="2">
        <v>14100</v>
      </c>
      <c r="L6" s="2">
        <f>ROUND((J6-K6),5)</f>
        <v>-7051.4</v>
      </c>
      <c r="M6" s="12">
        <f>ROUND(IF(K6=0, IF(J6=0, 0, 1), J6/K6),5)</f>
        <v>0.49990000000000001</v>
      </c>
    </row>
    <row r="7" spans="1:13" x14ac:dyDescent="0.25">
      <c r="A7" s="1"/>
      <c r="B7" s="1"/>
      <c r="C7" s="1"/>
      <c r="D7" s="1" t="s">
        <v>4</v>
      </c>
      <c r="E7" s="1"/>
      <c r="F7" s="2">
        <v>210.53</v>
      </c>
      <c r="G7" s="2"/>
      <c r="H7" s="2"/>
      <c r="J7" s="2">
        <v>210.53</v>
      </c>
      <c r="K7" s="2"/>
      <c r="L7" s="2"/>
      <c r="M7" s="12"/>
    </row>
    <row r="8" spans="1:13" ht="15.75" thickBot="1" x14ac:dyDescent="0.3">
      <c r="A8" s="1"/>
      <c r="B8" s="1"/>
      <c r="C8" s="1"/>
      <c r="D8" s="1" t="s">
        <v>5</v>
      </c>
      <c r="E8" s="1"/>
      <c r="F8" s="3">
        <v>900</v>
      </c>
      <c r="G8" s="3"/>
      <c r="H8" s="3"/>
      <c r="J8" s="3">
        <v>900</v>
      </c>
      <c r="K8" s="2"/>
      <c r="L8" s="2"/>
      <c r="M8" s="12"/>
    </row>
    <row r="9" spans="1:13" ht="15.75" thickBot="1" x14ac:dyDescent="0.3">
      <c r="A9" s="1"/>
      <c r="B9" s="1"/>
      <c r="C9" s="1" t="s">
        <v>6</v>
      </c>
      <c r="D9" s="1"/>
      <c r="E9" s="1"/>
      <c r="F9" s="4">
        <f>ROUND(SUM(F3:F8),5)</f>
        <v>570444.85</v>
      </c>
      <c r="G9" s="4">
        <f>ROUND(SUM(G3:G8),5)</f>
        <v>584927.19999999995</v>
      </c>
      <c r="H9" s="4">
        <f>ROUND((F9-G9),5)</f>
        <v>-14482.35</v>
      </c>
      <c r="J9" s="4">
        <f>ROUND(SUM(J3:J8),5)</f>
        <v>570444.85</v>
      </c>
      <c r="K9" s="4">
        <f>ROUND(SUM(K3:K8),5)</f>
        <v>1009313.6</v>
      </c>
      <c r="L9" s="4">
        <f>ROUND((J9-K9),5)</f>
        <v>-438868.75</v>
      </c>
      <c r="M9" s="13">
        <f>ROUND(IF(K9=0, IF(J9=0, 0, 1), J9/K9),5)</f>
        <v>0.56518000000000002</v>
      </c>
    </row>
    <row r="10" spans="1:13" x14ac:dyDescent="0.25">
      <c r="A10" s="1"/>
      <c r="B10" s="1" t="s">
        <v>7</v>
      </c>
      <c r="C10" s="1"/>
      <c r="D10" s="1"/>
      <c r="E10" s="1"/>
      <c r="F10" s="2">
        <f>F9</f>
        <v>570444.85</v>
      </c>
      <c r="G10" s="2">
        <f>G9</f>
        <v>584927.19999999995</v>
      </c>
      <c r="H10" s="2">
        <f>ROUND((F10-G10),5)</f>
        <v>-14482.35</v>
      </c>
      <c r="J10" s="2">
        <f>J9</f>
        <v>570444.85</v>
      </c>
      <c r="K10" s="2">
        <f>K9</f>
        <v>1009313.6</v>
      </c>
      <c r="L10" s="2">
        <f>ROUND((J10-K10),5)</f>
        <v>-438868.75</v>
      </c>
      <c r="M10" s="12">
        <f>ROUND(IF(K10=0, IF(J10=0, 0, 1), J10/K10),5)</f>
        <v>0.56518000000000002</v>
      </c>
    </row>
    <row r="11" spans="1:13" x14ac:dyDescent="0.25">
      <c r="A11" s="1"/>
      <c r="B11" s="1"/>
      <c r="C11" s="1" t="s">
        <v>8</v>
      </c>
      <c r="D11" s="1"/>
      <c r="E11" s="1"/>
      <c r="F11" s="2"/>
      <c r="G11" s="2"/>
      <c r="H11" s="2"/>
      <c r="J11" s="2"/>
      <c r="K11" s="2"/>
      <c r="L11" s="2"/>
      <c r="M11" s="12"/>
    </row>
    <row r="12" spans="1:13" x14ac:dyDescent="0.25">
      <c r="A12" s="1"/>
      <c r="B12" s="1"/>
      <c r="C12" s="1"/>
      <c r="D12" s="1" t="s">
        <v>9</v>
      </c>
      <c r="E12" s="1"/>
      <c r="F12" s="2">
        <v>330986.95</v>
      </c>
      <c r="G12" s="2">
        <v>330809.61</v>
      </c>
      <c r="H12" s="2">
        <f t="shared" ref="H12:H18" si="0">ROUND((F12-G12),5)</f>
        <v>177.34</v>
      </c>
      <c r="J12" s="2">
        <v>330986.95</v>
      </c>
      <c r="K12" s="2">
        <v>564619.59</v>
      </c>
      <c r="L12" s="2">
        <f t="shared" ref="L12:L18" si="1">ROUND((J12-K12),5)</f>
        <v>-233632.64000000001</v>
      </c>
      <c r="M12" s="12">
        <f t="shared" ref="M12:M18" si="2">ROUND(IF(K12=0, IF(J12=0, 0, 1), J12/K12),5)</f>
        <v>0.58621000000000001</v>
      </c>
    </row>
    <row r="13" spans="1:13" x14ac:dyDescent="0.25">
      <c r="A13" s="1"/>
      <c r="B13" s="1"/>
      <c r="C13" s="1"/>
      <c r="D13" s="1" t="s">
        <v>10</v>
      </c>
      <c r="E13" s="1"/>
      <c r="F13" s="2">
        <v>66642.820000000007</v>
      </c>
      <c r="G13" s="2">
        <v>70192.19</v>
      </c>
      <c r="H13" s="2">
        <f t="shared" si="0"/>
        <v>-3549.37</v>
      </c>
      <c r="J13" s="2">
        <v>66642.820000000007</v>
      </c>
      <c r="K13" s="2">
        <v>120422.89</v>
      </c>
      <c r="L13" s="2">
        <f t="shared" si="1"/>
        <v>-53780.07</v>
      </c>
      <c r="M13" s="12">
        <f t="shared" si="2"/>
        <v>0.55340999999999996</v>
      </c>
    </row>
    <row r="14" spans="1:13" x14ac:dyDescent="0.25">
      <c r="A14" s="1"/>
      <c r="B14" s="1"/>
      <c r="C14" s="1"/>
      <c r="D14" s="1" t="s">
        <v>11</v>
      </c>
      <c r="E14" s="1"/>
      <c r="F14" s="2">
        <v>25563.11</v>
      </c>
      <c r="G14" s="2">
        <v>26863.02</v>
      </c>
      <c r="H14" s="2">
        <f t="shared" si="0"/>
        <v>-1299.9100000000001</v>
      </c>
      <c r="J14" s="2">
        <v>25563.11</v>
      </c>
      <c r="K14" s="2">
        <v>46193.37</v>
      </c>
      <c r="L14" s="2">
        <f t="shared" si="1"/>
        <v>-20630.259999999998</v>
      </c>
      <c r="M14" s="12">
        <f t="shared" si="2"/>
        <v>0.55339000000000005</v>
      </c>
    </row>
    <row r="15" spans="1:13" x14ac:dyDescent="0.25">
      <c r="A15" s="1"/>
      <c r="B15" s="1"/>
      <c r="C15" s="1"/>
      <c r="D15" s="1" t="s">
        <v>12</v>
      </c>
      <c r="E15" s="1"/>
      <c r="F15" s="2">
        <v>0</v>
      </c>
      <c r="G15" s="2">
        <v>1750</v>
      </c>
      <c r="H15" s="2">
        <f t="shared" si="0"/>
        <v>-1750</v>
      </c>
      <c r="J15" s="2">
        <v>0</v>
      </c>
      <c r="K15" s="2">
        <v>3000</v>
      </c>
      <c r="L15" s="2">
        <f t="shared" si="1"/>
        <v>-3000</v>
      </c>
      <c r="M15" s="12">
        <f t="shared" si="2"/>
        <v>0</v>
      </c>
    </row>
    <row r="16" spans="1:13" x14ac:dyDescent="0.25">
      <c r="A16" s="1"/>
      <c r="B16" s="1"/>
      <c r="C16" s="1"/>
      <c r="D16" s="1" t="s">
        <v>13</v>
      </c>
      <c r="E16" s="1"/>
      <c r="F16" s="2">
        <v>10157.469999999999</v>
      </c>
      <c r="G16" s="2">
        <v>11728.35</v>
      </c>
      <c r="H16" s="2">
        <f t="shared" si="0"/>
        <v>-1570.88</v>
      </c>
      <c r="J16" s="2">
        <v>10157.469999999999</v>
      </c>
      <c r="K16" s="2">
        <v>12770</v>
      </c>
      <c r="L16" s="2">
        <f t="shared" si="1"/>
        <v>-2612.5300000000002</v>
      </c>
      <c r="M16" s="12">
        <f t="shared" si="2"/>
        <v>0.79542000000000002</v>
      </c>
    </row>
    <row r="17" spans="1:13" x14ac:dyDescent="0.25">
      <c r="A17" s="1"/>
      <c r="B17" s="1"/>
      <c r="C17" s="1"/>
      <c r="D17" s="1" t="s">
        <v>14</v>
      </c>
      <c r="E17" s="1"/>
      <c r="F17" s="2">
        <v>5831.89</v>
      </c>
      <c r="G17" s="2">
        <v>4083.35</v>
      </c>
      <c r="H17" s="2">
        <f t="shared" si="0"/>
        <v>1748.54</v>
      </c>
      <c r="J17" s="2">
        <v>5831.89</v>
      </c>
      <c r="K17" s="2">
        <v>7800</v>
      </c>
      <c r="L17" s="2">
        <f t="shared" si="1"/>
        <v>-1968.11</v>
      </c>
      <c r="M17" s="12">
        <f t="shared" si="2"/>
        <v>0.74768000000000001</v>
      </c>
    </row>
    <row r="18" spans="1:13" x14ac:dyDescent="0.25">
      <c r="A18" s="1"/>
      <c r="B18" s="1"/>
      <c r="C18" s="1"/>
      <c r="D18" s="1" t="s">
        <v>15</v>
      </c>
      <c r="E18" s="1"/>
      <c r="F18" s="2">
        <v>15915</v>
      </c>
      <c r="G18" s="2">
        <v>19475</v>
      </c>
      <c r="H18" s="2">
        <f t="shared" si="0"/>
        <v>-3560</v>
      </c>
      <c r="J18" s="2">
        <v>15915</v>
      </c>
      <c r="K18" s="2">
        <v>27100</v>
      </c>
      <c r="L18" s="2">
        <f t="shared" si="1"/>
        <v>-11185</v>
      </c>
      <c r="M18" s="12">
        <f t="shared" si="2"/>
        <v>0.58726999999999996</v>
      </c>
    </row>
    <row r="19" spans="1:13" x14ac:dyDescent="0.25">
      <c r="A19" s="1"/>
      <c r="B19" s="1"/>
      <c r="C19" s="1"/>
      <c r="D19" s="1" t="s">
        <v>16</v>
      </c>
      <c r="E19" s="1"/>
      <c r="F19" s="2"/>
      <c r="G19" s="2"/>
      <c r="H19" s="2"/>
      <c r="J19" s="2"/>
      <c r="K19" s="2"/>
      <c r="L19" s="2"/>
      <c r="M19" s="12"/>
    </row>
    <row r="20" spans="1:13" x14ac:dyDescent="0.25">
      <c r="A20" s="1"/>
      <c r="B20" s="1"/>
      <c r="C20" s="1"/>
      <c r="D20" s="1"/>
      <c r="E20" s="1" t="s">
        <v>17</v>
      </c>
      <c r="F20" s="2">
        <v>-11.21</v>
      </c>
      <c r="G20" s="2"/>
      <c r="H20" s="2"/>
      <c r="J20" s="2">
        <v>-11.21</v>
      </c>
      <c r="K20" s="2"/>
      <c r="L20" s="2"/>
      <c r="M20" s="12"/>
    </row>
    <row r="21" spans="1:13" x14ac:dyDescent="0.25">
      <c r="A21" s="1"/>
      <c r="B21" s="1"/>
      <c r="C21" s="1"/>
      <c r="D21" s="1"/>
      <c r="E21" s="1" t="s">
        <v>18</v>
      </c>
      <c r="F21" s="2">
        <v>1679.01</v>
      </c>
      <c r="G21" s="2">
        <v>4101.2299999999996</v>
      </c>
      <c r="H21" s="2">
        <f t="shared" ref="H21:H38" si="3">ROUND((F21-G21),5)</f>
        <v>-2422.2199999999998</v>
      </c>
      <c r="J21" s="2">
        <v>1679.01</v>
      </c>
      <c r="K21" s="2">
        <v>7030.68</v>
      </c>
      <c r="L21" s="2">
        <f t="shared" ref="L21:L38" si="4">ROUND((J21-K21),5)</f>
        <v>-5351.67</v>
      </c>
      <c r="M21" s="12">
        <f t="shared" ref="M21:M38" si="5">ROUND(IF(K21=0, IF(J21=0, 0, 1), J21/K21),5)</f>
        <v>0.23880999999999999</v>
      </c>
    </row>
    <row r="22" spans="1:13" x14ac:dyDescent="0.25">
      <c r="A22" s="1"/>
      <c r="B22" s="1"/>
      <c r="C22" s="1"/>
      <c r="D22" s="1"/>
      <c r="E22" s="1" t="s">
        <v>19</v>
      </c>
      <c r="F22" s="2">
        <v>0</v>
      </c>
      <c r="G22" s="2">
        <v>175</v>
      </c>
      <c r="H22" s="2">
        <f t="shared" si="3"/>
        <v>-175</v>
      </c>
      <c r="J22" s="2">
        <v>0</v>
      </c>
      <c r="K22" s="2">
        <v>300</v>
      </c>
      <c r="L22" s="2">
        <f t="shared" si="4"/>
        <v>-300</v>
      </c>
      <c r="M22" s="12">
        <f t="shared" si="5"/>
        <v>0</v>
      </c>
    </row>
    <row r="23" spans="1:13" x14ac:dyDescent="0.25">
      <c r="A23" s="1"/>
      <c r="B23" s="1"/>
      <c r="C23" s="1"/>
      <c r="D23" s="1"/>
      <c r="E23" s="1" t="s">
        <v>20</v>
      </c>
      <c r="F23" s="2">
        <v>9656.5499999999993</v>
      </c>
      <c r="G23" s="2">
        <v>10000</v>
      </c>
      <c r="H23" s="2">
        <f t="shared" si="3"/>
        <v>-343.45</v>
      </c>
      <c r="J23" s="2">
        <v>9656.5499999999993</v>
      </c>
      <c r="K23" s="2">
        <v>10000</v>
      </c>
      <c r="L23" s="2">
        <f t="shared" si="4"/>
        <v>-343.45</v>
      </c>
      <c r="M23" s="12">
        <f t="shared" si="5"/>
        <v>0.96565999999999996</v>
      </c>
    </row>
    <row r="24" spans="1:13" x14ac:dyDescent="0.25">
      <c r="A24" s="1"/>
      <c r="B24" s="1"/>
      <c r="C24" s="1"/>
      <c r="D24" s="1"/>
      <c r="E24" s="1" t="s">
        <v>21</v>
      </c>
      <c r="F24" s="2">
        <v>17311</v>
      </c>
      <c r="G24" s="2">
        <v>17670</v>
      </c>
      <c r="H24" s="2">
        <f t="shared" si="3"/>
        <v>-359</v>
      </c>
      <c r="J24" s="2">
        <v>17311</v>
      </c>
      <c r="K24" s="2">
        <v>19000</v>
      </c>
      <c r="L24" s="2">
        <f t="shared" si="4"/>
        <v>-1689</v>
      </c>
      <c r="M24" s="12">
        <f t="shared" si="5"/>
        <v>0.91110999999999998</v>
      </c>
    </row>
    <row r="25" spans="1:13" x14ac:dyDescent="0.25">
      <c r="A25" s="1"/>
      <c r="B25" s="1"/>
      <c r="C25" s="1"/>
      <c r="D25" s="1"/>
      <c r="E25" s="1" t="s">
        <v>22</v>
      </c>
      <c r="F25" s="2">
        <v>111</v>
      </c>
      <c r="G25" s="2">
        <v>2041.7</v>
      </c>
      <c r="H25" s="2">
        <f t="shared" si="3"/>
        <v>-1930.7</v>
      </c>
      <c r="J25" s="2">
        <v>111</v>
      </c>
      <c r="K25" s="2">
        <v>3500</v>
      </c>
      <c r="L25" s="2">
        <f t="shared" si="4"/>
        <v>-3389</v>
      </c>
      <c r="M25" s="12">
        <f t="shared" si="5"/>
        <v>3.1710000000000002E-2</v>
      </c>
    </row>
    <row r="26" spans="1:13" x14ac:dyDescent="0.25">
      <c r="A26" s="1"/>
      <c r="B26" s="1"/>
      <c r="C26" s="1"/>
      <c r="D26" s="1"/>
      <c r="E26" s="1" t="s">
        <v>23</v>
      </c>
      <c r="F26" s="2">
        <v>10438.65</v>
      </c>
      <c r="G26" s="2">
        <v>8750.0499999999993</v>
      </c>
      <c r="H26" s="2">
        <f t="shared" si="3"/>
        <v>1688.6</v>
      </c>
      <c r="J26" s="2">
        <v>10438.65</v>
      </c>
      <c r="K26" s="2">
        <v>15000</v>
      </c>
      <c r="L26" s="2">
        <f t="shared" si="4"/>
        <v>-4561.3500000000004</v>
      </c>
      <c r="M26" s="12">
        <f t="shared" si="5"/>
        <v>0.69591000000000003</v>
      </c>
    </row>
    <row r="27" spans="1:13" x14ac:dyDescent="0.25">
      <c r="A27" s="1"/>
      <c r="B27" s="1"/>
      <c r="C27" s="1"/>
      <c r="D27" s="1"/>
      <c r="E27" s="1" t="s">
        <v>24</v>
      </c>
      <c r="F27" s="2">
        <v>1315.64</v>
      </c>
      <c r="G27" s="2">
        <v>1166.6500000000001</v>
      </c>
      <c r="H27" s="2">
        <f t="shared" si="3"/>
        <v>148.99</v>
      </c>
      <c r="J27" s="2">
        <v>1315.64</v>
      </c>
      <c r="K27" s="2">
        <v>2000</v>
      </c>
      <c r="L27" s="2">
        <f t="shared" si="4"/>
        <v>-684.36</v>
      </c>
      <c r="M27" s="12">
        <f t="shared" si="5"/>
        <v>0.65781999999999996</v>
      </c>
    </row>
    <row r="28" spans="1:13" x14ac:dyDescent="0.25">
      <c r="A28" s="1"/>
      <c r="B28" s="1"/>
      <c r="C28" s="1"/>
      <c r="D28" s="1"/>
      <c r="E28" s="1" t="s">
        <v>25</v>
      </c>
      <c r="F28" s="2">
        <v>1709.04</v>
      </c>
      <c r="G28" s="2">
        <v>1166.6500000000001</v>
      </c>
      <c r="H28" s="2">
        <f t="shared" si="3"/>
        <v>542.39</v>
      </c>
      <c r="J28" s="2">
        <v>1709.04</v>
      </c>
      <c r="K28" s="2">
        <v>2000</v>
      </c>
      <c r="L28" s="2">
        <f t="shared" si="4"/>
        <v>-290.95999999999998</v>
      </c>
      <c r="M28" s="12">
        <f t="shared" si="5"/>
        <v>0.85451999999999995</v>
      </c>
    </row>
    <row r="29" spans="1:13" x14ac:dyDescent="0.25">
      <c r="A29" s="1"/>
      <c r="B29" s="1"/>
      <c r="C29" s="1"/>
      <c r="D29" s="1"/>
      <c r="E29" s="1" t="s">
        <v>26</v>
      </c>
      <c r="F29" s="2">
        <v>46976.2</v>
      </c>
      <c r="G29" s="2">
        <v>48190.13</v>
      </c>
      <c r="H29" s="2">
        <f t="shared" si="3"/>
        <v>-1213.93</v>
      </c>
      <c r="J29" s="2">
        <v>46976.2</v>
      </c>
      <c r="K29" s="2">
        <v>82611.679999999993</v>
      </c>
      <c r="L29" s="2">
        <f t="shared" si="4"/>
        <v>-35635.480000000003</v>
      </c>
      <c r="M29" s="12">
        <f t="shared" si="5"/>
        <v>0.56864000000000003</v>
      </c>
    </row>
    <row r="30" spans="1:13" x14ac:dyDescent="0.25">
      <c r="A30" s="1"/>
      <c r="B30" s="1"/>
      <c r="C30" s="1"/>
      <c r="D30" s="1"/>
      <c r="E30" s="1" t="s">
        <v>27</v>
      </c>
      <c r="F30" s="2">
        <v>1654.21</v>
      </c>
      <c r="G30" s="2">
        <v>2916.65</v>
      </c>
      <c r="H30" s="2">
        <f t="shared" si="3"/>
        <v>-1262.44</v>
      </c>
      <c r="J30" s="2">
        <v>1654.21</v>
      </c>
      <c r="K30" s="2">
        <v>5000</v>
      </c>
      <c r="L30" s="2">
        <f t="shared" si="4"/>
        <v>-3345.79</v>
      </c>
      <c r="M30" s="12">
        <f t="shared" si="5"/>
        <v>0.33084000000000002</v>
      </c>
    </row>
    <row r="31" spans="1:13" x14ac:dyDescent="0.25">
      <c r="A31" s="1"/>
      <c r="B31" s="1"/>
      <c r="C31" s="1"/>
      <c r="D31" s="1"/>
      <c r="E31" s="1" t="s">
        <v>28</v>
      </c>
      <c r="F31" s="2">
        <v>2191.39</v>
      </c>
      <c r="G31" s="2">
        <v>2916.65</v>
      </c>
      <c r="H31" s="2">
        <f t="shared" si="3"/>
        <v>-725.26</v>
      </c>
      <c r="J31" s="2">
        <v>2191.39</v>
      </c>
      <c r="K31" s="2">
        <v>5000</v>
      </c>
      <c r="L31" s="2">
        <f t="shared" si="4"/>
        <v>-2808.61</v>
      </c>
      <c r="M31" s="12">
        <f t="shared" si="5"/>
        <v>0.43828</v>
      </c>
    </row>
    <row r="32" spans="1:13" x14ac:dyDescent="0.25">
      <c r="A32" s="1"/>
      <c r="B32" s="1"/>
      <c r="C32" s="1"/>
      <c r="D32" s="1"/>
      <c r="E32" s="1" t="s">
        <v>29</v>
      </c>
      <c r="F32" s="2">
        <v>796.09</v>
      </c>
      <c r="G32" s="2">
        <v>1400</v>
      </c>
      <c r="H32" s="2">
        <f t="shared" si="3"/>
        <v>-603.91</v>
      </c>
      <c r="J32" s="2">
        <v>796.09</v>
      </c>
      <c r="K32" s="2">
        <v>2400</v>
      </c>
      <c r="L32" s="2">
        <f t="shared" si="4"/>
        <v>-1603.91</v>
      </c>
      <c r="M32" s="12">
        <f t="shared" si="5"/>
        <v>0.33169999999999999</v>
      </c>
    </row>
    <row r="33" spans="1:13" x14ac:dyDescent="0.25">
      <c r="A33" s="1"/>
      <c r="B33" s="1"/>
      <c r="C33" s="1"/>
      <c r="D33" s="1"/>
      <c r="E33" s="1" t="s">
        <v>30</v>
      </c>
      <c r="F33" s="2">
        <v>20740.169999999998</v>
      </c>
      <c r="G33" s="2">
        <v>19578.03</v>
      </c>
      <c r="H33" s="2">
        <f t="shared" si="3"/>
        <v>1162.1400000000001</v>
      </c>
      <c r="J33" s="2">
        <v>20740.169999999998</v>
      </c>
      <c r="K33" s="2">
        <v>32205.13</v>
      </c>
      <c r="L33" s="2">
        <f t="shared" si="4"/>
        <v>-11464.96</v>
      </c>
      <c r="M33" s="12">
        <f t="shared" si="5"/>
        <v>0.64400000000000002</v>
      </c>
    </row>
    <row r="34" spans="1:13" x14ac:dyDescent="0.25">
      <c r="A34" s="1"/>
      <c r="B34" s="1"/>
      <c r="C34" s="1"/>
      <c r="D34" s="1"/>
      <c r="E34" s="1" t="s">
        <v>31</v>
      </c>
      <c r="F34" s="2">
        <v>4560</v>
      </c>
      <c r="G34" s="2">
        <v>5249.99</v>
      </c>
      <c r="H34" s="2">
        <f t="shared" si="3"/>
        <v>-689.99</v>
      </c>
      <c r="J34" s="2">
        <v>4560</v>
      </c>
      <c r="K34" s="2">
        <v>8999.99</v>
      </c>
      <c r="L34" s="2">
        <f t="shared" si="4"/>
        <v>-4439.99</v>
      </c>
      <c r="M34" s="12">
        <f t="shared" si="5"/>
        <v>0.50666999999999995</v>
      </c>
    </row>
    <row r="35" spans="1:13" x14ac:dyDescent="0.25">
      <c r="A35" s="1"/>
      <c r="B35" s="1"/>
      <c r="C35" s="1"/>
      <c r="D35" s="1"/>
      <c r="E35" s="1" t="s">
        <v>32</v>
      </c>
      <c r="F35" s="2">
        <v>0</v>
      </c>
      <c r="G35" s="2">
        <v>-290.20999999999998</v>
      </c>
      <c r="H35" s="2">
        <f t="shared" si="3"/>
        <v>290.20999999999998</v>
      </c>
      <c r="J35" s="2">
        <v>0</v>
      </c>
      <c r="K35" s="2">
        <v>-0.01</v>
      </c>
      <c r="L35" s="2">
        <f t="shared" si="4"/>
        <v>0.01</v>
      </c>
      <c r="M35" s="12">
        <f t="shared" si="5"/>
        <v>0</v>
      </c>
    </row>
    <row r="36" spans="1:13" ht="15.75" thickBot="1" x14ac:dyDescent="0.3">
      <c r="A36" s="1"/>
      <c r="B36" s="1"/>
      <c r="C36" s="1"/>
      <c r="D36" s="1"/>
      <c r="E36" s="1" t="s">
        <v>33</v>
      </c>
      <c r="F36" s="5">
        <v>-1800</v>
      </c>
      <c r="G36" s="5">
        <v>0</v>
      </c>
      <c r="H36" s="5">
        <f t="shared" si="3"/>
        <v>-1800</v>
      </c>
      <c r="J36" s="5">
        <v>-1800</v>
      </c>
      <c r="K36" s="5">
        <v>0</v>
      </c>
      <c r="L36" s="5">
        <f t="shared" si="4"/>
        <v>-1800</v>
      </c>
      <c r="M36" s="14">
        <f t="shared" si="5"/>
        <v>1</v>
      </c>
    </row>
    <row r="37" spans="1:13" x14ac:dyDescent="0.25">
      <c r="A37" s="1"/>
      <c r="B37" s="1"/>
      <c r="C37" s="1"/>
      <c r="D37" s="1" t="s">
        <v>34</v>
      </c>
      <c r="E37" s="1"/>
      <c r="F37" s="2">
        <f>ROUND(SUM(F19:F36),5)</f>
        <v>117327.74</v>
      </c>
      <c r="G37" s="2">
        <f>ROUND(SUM(G19:G36),5)</f>
        <v>125032.52</v>
      </c>
      <c r="H37" s="2">
        <f t="shared" si="3"/>
        <v>-7704.78</v>
      </c>
      <c r="J37" s="2">
        <f>ROUND(SUM(J19:J36),5)</f>
        <v>117327.74</v>
      </c>
      <c r="K37" s="2">
        <f>ROUND(SUM(K19:K36),5)</f>
        <v>195047.47</v>
      </c>
      <c r="L37" s="2">
        <f t="shared" si="4"/>
        <v>-77719.73</v>
      </c>
      <c r="M37" s="12">
        <f t="shared" si="5"/>
        <v>0.60153000000000001</v>
      </c>
    </row>
    <row r="38" spans="1:13" x14ac:dyDescent="0.25">
      <c r="A38" s="1"/>
      <c r="B38" s="1"/>
      <c r="C38" s="1"/>
      <c r="D38" s="1" t="s">
        <v>35</v>
      </c>
      <c r="E38" s="1"/>
      <c r="F38" s="2">
        <v>8019.39</v>
      </c>
      <c r="G38" s="2">
        <v>5916.65</v>
      </c>
      <c r="H38" s="2">
        <f t="shared" si="3"/>
        <v>2102.7399999999998</v>
      </c>
      <c r="J38" s="2">
        <v>8019.39</v>
      </c>
      <c r="K38" s="2">
        <v>8000</v>
      </c>
      <c r="L38" s="2">
        <f t="shared" si="4"/>
        <v>19.39</v>
      </c>
      <c r="M38" s="12">
        <f t="shared" si="5"/>
        <v>1.0024200000000001</v>
      </c>
    </row>
    <row r="39" spans="1:13" ht="15.75" thickBot="1" x14ac:dyDescent="0.3">
      <c r="A39" s="1"/>
      <c r="B39" s="1"/>
      <c r="C39" s="1"/>
      <c r="D39" s="1" t="s">
        <v>36</v>
      </c>
      <c r="E39" s="1"/>
      <c r="F39" s="3">
        <v>-0.01</v>
      </c>
      <c r="G39" s="3"/>
      <c r="H39" s="3"/>
      <c r="J39" s="3">
        <v>-0.01</v>
      </c>
      <c r="K39" s="2"/>
      <c r="L39" s="2"/>
      <c r="M39" s="12"/>
    </row>
    <row r="40" spans="1:13" x14ac:dyDescent="0.25">
      <c r="A40" s="1"/>
      <c r="B40" s="1"/>
      <c r="C40" s="1" t="s">
        <v>37</v>
      </c>
      <c r="D40" s="1"/>
      <c r="E40" s="1"/>
      <c r="F40" s="6">
        <f>ROUND(SUM(F11:F18)+SUM(F37:F39),5)</f>
        <v>580444.36</v>
      </c>
      <c r="G40" s="6">
        <f>ROUND(SUM(G11:G18)+SUM(G37:G39),5)</f>
        <v>595850.68999999994</v>
      </c>
      <c r="H40" s="6">
        <f>ROUND((F40-G40),5)</f>
        <v>-15406.33</v>
      </c>
      <c r="J40" s="6">
        <f>ROUND(SUM(J11:J18)+SUM(J37:J39),5)</f>
        <v>580444.36</v>
      </c>
      <c r="K40" s="6">
        <f>ROUND(SUM(K11:K18)+SUM(K37:K39),5)</f>
        <v>984953.32</v>
      </c>
      <c r="L40" s="6">
        <f>ROUND((J40-K40),5)</f>
        <v>-404508.96</v>
      </c>
      <c r="M40" s="15">
        <f>ROUND(IF(K40=0, IF(J40=0, 0, 1), J40/K40),5)</f>
        <v>0.58931</v>
      </c>
    </row>
  </sheetData>
  <pageMargins left="0.7" right="0.7" top="0.75" bottom="0.75" header="0.1" footer="0.3"/>
  <pageSetup orientation="portrait" r:id="rId1"/>
  <headerFooter>
    <oddHeader>&amp;L&amp;"Arial,Bold"&amp;8 1:21 PM
&amp;"Arial,Bold"&amp;8 02/19/20
&amp;"Arial,Bold"&amp;8 Accrual Basis&amp;C&amp;"Arial,Bold"&amp;12 Red Rock Center for Independence
&amp;"Arial,Bold"&amp;14 Profit &amp;&amp; Loss Budget vs. Actual
&amp;"Arial,Bold"&amp;10 July 2019 through January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Brad McCarrel</cp:lastModifiedBy>
  <dcterms:created xsi:type="dcterms:W3CDTF">2020-02-19T20:21:46Z</dcterms:created>
  <dcterms:modified xsi:type="dcterms:W3CDTF">2020-02-24T22:18:31Z</dcterms:modified>
</cp:coreProperties>
</file>