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NPSOLUTIONS\Documents\RRCI\Carol\Board Meetings\4-2022\"/>
    </mc:Choice>
  </mc:AlternateContent>
  <xr:revisionPtr revIDLastSave="0" documentId="13_ncr:1_{6B02E422-E504-499D-98AB-9EA4E34420E7}" xr6:coauthVersionLast="47" xr6:coauthVersionMax="47" xr10:uidLastSave="{00000000-0000-0000-0000-000000000000}"/>
  <bookViews>
    <workbookView xWindow="-120" yWindow="-120" windowWidth="29040" windowHeight="15840" xr2:uid="{F3A4CEFD-9328-4B75-970E-57A1DF9E3098}"/>
  </bookViews>
  <sheets>
    <sheet name="Sheet1" sheetId="1" r:id="rId1"/>
  </sheets>
  <definedNames>
    <definedName name="_xlnm.Print_Titles" localSheetId="0">Sheet1!$A:$C,Sheet1!$1:$2</definedName>
    <definedName name="QB_COLUMN_59200" localSheetId="0" hidden="1">Sheet1!$D$2</definedName>
    <definedName name="QB_COLUMN_63620" localSheetId="0" hidden="1">Sheet1!$F$2</definedName>
    <definedName name="QB_COLUMN_64430" localSheetId="0" hidden="1">Sheet1!#REF!</definedName>
    <definedName name="QB_COLUMN_76210" localSheetId="0" hidden="1">Sheet1!$E$2</definedName>
    <definedName name="QB_DATA_0" localSheetId="0" hidden="1">Sheet1!$4:$4,Sheet1!$5:$5,Sheet1!$6:$6,Sheet1!$7:$7,Sheet1!$8:$8,Sheet1!$11:$11,Sheet1!$12:$12,Sheet1!$13:$13,Sheet1!$14:$14,Sheet1!$15:$15,Sheet1!$16:$16,Sheet1!$17:$17,Sheet1!$19:$19,Sheet1!$20:$20,Sheet1!$21:$21,Sheet1!$22:$22</definedName>
    <definedName name="QB_DATA_1" localSheetId="0" hidden="1">Sheet1!$23:$23,Sheet1!$24:$24,Sheet1!$25:$25,Sheet1!$26:$26,Sheet1!$27:$27,Sheet1!$28:$28,Sheet1!$29:$29,Sheet1!$30:$30,Sheet1!$31:$31,Sheet1!$32:$32,Sheet1!$33:$33,Sheet1!$35:$35</definedName>
    <definedName name="QB_FORMULA_0" localSheetId="0" hidden="1">Sheet1!$F$4,Sheet1!#REF!,Sheet1!$F$6,Sheet1!#REF!,Sheet1!$D$9,Sheet1!$E$9,Sheet1!$F$9,Sheet1!#REF!,Sheet1!#REF!,Sheet1!#REF!,Sheet1!#REF!,Sheet1!#REF!,Sheet1!$F$11,Sheet1!#REF!,Sheet1!$F$12,Sheet1!#REF!</definedName>
    <definedName name="QB_FORMULA_1" localSheetId="0" hidden="1">Sheet1!$F$13,Sheet1!#REF!,Sheet1!$F$14,Sheet1!#REF!,Sheet1!$F$15,Sheet1!#REF!,Sheet1!$F$16,Sheet1!#REF!,Sheet1!$F$17,Sheet1!#REF!,Sheet1!$F$20,Sheet1!#REF!,Sheet1!$F$21,Sheet1!#REF!,Sheet1!$F$22,Sheet1!#REF!</definedName>
    <definedName name="QB_FORMULA_2" localSheetId="0" hidden="1">Sheet1!$F$23,Sheet1!#REF!,Sheet1!$F$24,Sheet1!#REF!,Sheet1!$F$25,Sheet1!#REF!,Sheet1!$F$26,Sheet1!#REF!,Sheet1!$F$27,Sheet1!#REF!,Sheet1!$F$28,Sheet1!#REF!,Sheet1!$F$29,Sheet1!#REF!,Sheet1!$F$31,Sheet1!#REF!</definedName>
    <definedName name="QB_FORMULA_3" localSheetId="0" hidden="1">Sheet1!$F$32,Sheet1!#REF!,Sheet1!$F$33,Sheet1!#REF!,Sheet1!$D$34,Sheet1!$E$34,Sheet1!$F$34,Sheet1!#REF!,Sheet1!$F$35,Sheet1!#REF!,Sheet1!$D$36,Sheet1!$E$36,Sheet1!$F$36,Sheet1!#REF!,Sheet1!#REF!,Sheet1!#REF!</definedName>
    <definedName name="QB_FORMULA_4" localSheetId="0" hidden="1">Sheet1!#REF!,Sheet1!#REF!</definedName>
    <definedName name="QB_ROW_10330" localSheetId="0" hidden="1">Sheet1!$B$4</definedName>
    <definedName name="QB_ROW_103330" localSheetId="0" hidden="1">Sheet1!$B$35</definedName>
    <definedName name="QB_ROW_109330" localSheetId="0" hidden="1">Sheet1!$B$5</definedName>
    <definedName name="QB_ROW_18301" localSheetId="0" hidden="1">Sheet1!#REF!</definedName>
    <definedName name="QB_ROW_20022" localSheetId="0" hidden="1">Sheet1!$A$3</definedName>
    <definedName name="QB_ROW_20322" localSheetId="0" hidden="1">Sheet1!$A$9</definedName>
    <definedName name="QB_ROW_20330" localSheetId="0" hidden="1">Sheet1!$B$6</definedName>
    <definedName name="QB_ROW_21022" localSheetId="0" hidden="1">Sheet1!$A$10</definedName>
    <definedName name="QB_ROW_21322" localSheetId="0" hidden="1">Sheet1!$A$36</definedName>
    <definedName name="QB_ROW_22330" localSheetId="0" hidden="1">Sheet1!$B$17</definedName>
    <definedName name="QB_ROW_224240" localSheetId="0" hidden="1">Sheet1!$C$21</definedName>
    <definedName name="QB_ROW_225240" localSheetId="0" hidden="1">Sheet1!$C$29</definedName>
    <definedName name="QB_ROW_23030" localSheetId="0" hidden="1">Sheet1!$B$18</definedName>
    <definedName name="QB_ROW_233230" localSheetId="0" hidden="1">Sheet1!$B$8</definedName>
    <definedName name="QB_ROW_23330" localSheetId="0" hidden="1">Sheet1!$B$34</definedName>
    <definedName name="QB_ROW_235230" localSheetId="0" hidden="1">Sheet1!$B$7</definedName>
    <definedName name="QB_ROW_239240" localSheetId="0" hidden="1">Sheet1!$C$19</definedName>
    <definedName name="QB_ROW_24230" localSheetId="0" hidden="1">Sheet1!$B$16</definedName>
    <definedName name="QB_ROW_25230" localSheetId="0" hidden="1">Sheet1!$B$14</definedName>
    <definedName name="QB_ROW_26330" localSheetId="0" hidden="1">Sheet1!$B$15</definedName>
    <definedName name="QB_ROW_268240" localSheetId="0" hidden="1">Sheet1!$C$33</definedName>
    <definedName name="QB_ROW_286240" localSheetId="0" hidden="1">Sheet1!$C$30</definedName>
    <definedName name="QB_ROW_31240" localSheetId="0" hidden="1">Sheet1!$C$20</definedName>
    <definedName name="QB_ROW_34240" localSheetId="0" hidden="1">Sheet1!$C$22</definedName>
    <definedName name="QB_ROW_36340" localSheetId="0" hidden="1">Sheet1!$C$23</definedName>
    <definedName name="QB_ROW_38240" localSheetId="0" hidden="1">Sheet1!$C$24</definedName>
    <definedName name="QB_ROW_39240" localSheetId="0" hidden="1">Sheet1!$C$26</definedName>
    <definedName name="QB_ROW_40240" localSheetId="0" hidden="1">Sheet1!$C$25</definedName>
    <definedName name="QB_ROW_41240" localSheetId="0" hidden="1">Sheet1!$C$27</definedName>
    <definedName name="QB_ROW_42240" localSheetId="0" hidden="1">Sheet1!$C$28</definedName>
    <definedName name="QB_ROW_43340" localSheetId="0" hidden="1">Sheet1!$C$31</definedName>
    <definedName name="QB_ROW_44240" localSheetId="0" hidden="1">Sheet1!$C$32</definedName>
    <definedName name="QB_ROW_47330" localSheetId="0" hidden="1">Sheet1!$B$12</definedName>
    <definedName name="QB_ROW_59330" localSheetId="0" hidden="1">Sheet1!$B$11</definedName>
    <definedName name="QB_ROW_7330" localSheetId="0" hidden="1">Sheet1!$B$13</definedName>
    <definedName name="QB_ROW_86311" localSheetId="0" hidden="1">Sheet1!#REF!</definedName>
    <definedName name="QBCANSUPPORTUPDATE" localSheetId="0">TRUE</definedName>
    <definedName name="QBCOMPANYFILENAME" localSheetId="0">"C:\Users\Public\Documents\Intuit\QuickBooks\Company Files\red rock center for independence 5-12-2022.qb.qbw"</definedName>
    <definedName name="QBENDDATE" localSheetId="0">20220430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"b9148b037f1a4b3e909cdcd7fc2a4bbc"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5</definedName>
    <definedName name="QBSTARTDATE" localSheetId="0">20210701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4" i="1" l="1"/>
  <c r="M36" i="1" s="1"/>
  <c r="M9" i="1"/>
  <c r="K35" i="1"/>
  <c r="J35" i="1"/>
  <c r="I34" i="1"/>
  <c r="H34" i="1"/>
  <c r="J34" i="1" s="1"/>
  <c r="K33" i="1"/>
  <c r="J33" i="1"/>
  <c r="K32" i="1"/>
  <c r="J32" i="1"/>
  <c r="K31" i="1"/>
  <c r="J31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I9" i="1"/>
  <c r="H9" i="1"/>
  <c r="K6" i="1"/>
  <c r="J6" i="1"/>
  <c r="K4" i="1"/>
  <c r="J4" i="1"/>
  <c r="F35" i="1"/>
  <c r="E34" i="1"/>
  <c r="E36" i="1" s="1"/>
  <c r="D34" i="1"/>
  <c r="F33" i="1"/>
  <c r="F32" i="1"/>
  <c r="F31" i="1"/>
  <c r="F29" i="1"/>
  <c r="F28" i="1"/>
  <c r="F27" i="1"/>
  <c r="F26" i="1"/>
  <c r="F25" i="1"/>
  <c r="F24" i="1"/>
  <c r="F23" i="1"/>
  <c r="F22" i="1"/>
  <c r="F21" i="1"/>
  <c r="F20" i="1"/>
  <c r="F17" i="1"/>
  <c r="F16" i="1"/>
  <c r="F15" i="1"/>
  <c r="F14" i="1"/>
  <c r="F13" i="1"/>
  <c r="F12" i="1"/>
  <c r="F11" i="1"/>
  <c r="E9" i="1"/>
  <c r="D9" i="1"/>
  <c r="F6" i="1"/>
  <c r="F4" i="1"/>
  <c r="F9" i="1" l="1"/>
  <c r="H36" i="1"/>
  <c r="F34" i="1"/>
  <c r="D36" i="1"/>
  <c r="F36" i="1" s="1"/>
  <c r="K34" i="1"/>
  <c r="I36" i="1"/>
  <c r="J9" i="1"/>
  <c r="K9" i="1"/>
  <c r="K36" i="1" l="1"/>
  <c r="J36" i="1"/>
</calcChain>
</file>

<file path=xl/sharedStrings.xml><?xml version="1.0" encoding="utf-8"?>
<sst xmlns="http://schemas.openxmlformats.org/spreadsheetml/2006/main" count="43" uniqueCount="41">
  <si>
    <t>Income</t>
  </si>
  <si>
    <t>4100 · Grants</t>
  </si>
  <si>
    <t>4200 · Program Income</t>
  </si>
  <si>
    <t>4300 · Unrestricted</t>
  </si>
  <si>
    <t>4400 · Tax Reimbursement</t>
  </si>
  <si>
    <t>4600 · Sales</t>
  </si>
  <si>
    <t>Total Income</t>
  </si>
  <si>
    <t>Expense</t>
  </si>
  <si>
    <t>6100 · Wages</t>
  </si>
  <si>
    <t>6200 · Fringe Benefits</t>
  </si>
  <si>
    <t>6300 · Payroll Expenses</t>
  </si>
  <si>
    <t>6400 · Long Distance Travel</t>
  </si>
  <si>
    <t>6500 · Equipment</t>
  </si>
  <si>
    <t>6600 · Supplies</t>
  </si>
  <si>
    <t>6700 · Contractual</t>
  </si>
  <si>
    <t>6800 · Other</t>
  </si>
  <si>
    <t>6801 · Community Outreach</t>
  </si>
  <si>
    <t>6802 · Community Integration</t>
  </si>
  <si>
    <t>6805 · Subscriptions</t>
  </si>
  <si>
    <t>6806 · Insurance</t>
  </si>
  <si>
    <t>6810 · Maintenance</t>
  </si>
  <si>
    <t>6820 · Phone</t>
  </si>
  <si>
    <t>6821 · Postage</t>
  </si>
  <si>
    <t>6822 · Printing</t>
  </si>
  <si>
    <t>6824 · Rent</t>
  </si>
  <si>
    <t>6825 · Staff &amp; Board Training</t>
  </si>
  <si>
    <t>6826 · Technology &amp; Network</t>
  </si>
  <si>
    <t>6828 · Direct Consumer Support</t>
  </si>
  <si>
    <t>6830 · Travel in state</t>
  </si>
  <si>
    <t>6840 · Utilities</t>
  </si>
  <si>
    <t>6850 · INDIRECT EXPENSES</t>
  </si>
  <si>
    <t>Total 6800 · Other</t>
  </si>
  <si>
    <t>7100 · Unrestricted expense</t>
  </si>
  <si>
    <t>Total Expense</t>
  </si>
  <si>
    <t>YTD Actual</t>
  </si>
  <si>
    <t>YTD Budget</t>
  </si>
  <si>
    <t>Difference</t>
  </si>
  <si>
    <t>Annual Budget</t>
  </si>
  <si>
    <t>% of Annual Budget</t>
  </si>
  <si>
    <t>Expenses from CARES Act Funds</t>
  </si>
  <si>
    <t>83% of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</si>
</sst>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#%_);\(#,##0.0#%\)"/>
    <numFmt numFmtId="165" formatCode="0.00_);\(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49" fontId="2" fillId="0" borderId="0" xfId="0" applyNumberFormat="1" applyFont="1"/>
    <xf numFmtId="39" fontId="3" fillId="0" borderId="0" xfId="0" applyNumberFormat="1" applyFont="1"/>
    <xf numFmtId="164" fontId="3" fillId="0" borderId="0" xfId="0" applyNumberFormat="1" applyFont="1"/>
    <xf numFmtId="39" fontId="3" fillId="0" borderId="0" xfId="0" applyNumberFormat="1" applyFont="1" applyBorder="1"/>
    <xf numFmtId="39" fontId="3" fillId="0" borderId="3" xfId="0" applyNumberFormat="1" applyFont="1" applyBorder="1"/>
    <xf numFmtId="164" fontId="3" fillId="0" borderId="3" xfId="0" applyNumberFormat="1" applyFont="1" applyBorder="1"/>
    <xf numFmtId="39" fontId="3" fillId="0" borderId="2" xfId="0" applyNumberFormat="1" applyFont="1" applyBorder="1"/>
    <xf numFmtId="164" fontId="3" fillId="0" borderId="2" xfId="0" applyNumberFormat="1" applyFont="1" applyBorder="1"/>
    <xf numFmtId="39" fontId="3" fillId="0" borderId="4" xfId="0" applyNumberFormat="1" applyFont="1" applyBorder="1"/>
    <xf numFmtId="164" fontId="3" fillId="0" borderId="4" xfId="0" applyNumberFormat="1" applyFont="1" applyBorder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165" fontId="0" fillId="0" borderId="0" xfId="0" applyNumberFormat="1" applyAlignment="1">
      <alignment horizontal="centerContinuous"/>
    </xf>
    <xf numFmtId="9" fontId="2" fillId="0" borderId="1" xfId="1" applyFont="1" applyBorder="1" applyAlignment="1">
      <alignment horizontal="center" wrapText="1"/>
    </xf>
    <xf numFmtId="9" fontId="2" fillId="0" borderId="0" xfId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0" fontId="0" fillId="3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19050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EB7F604-0701-9146-4587-301C335E1D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AB3F0-ECE6-42AE-9378-5378F728D205}">
  <sheetPr codeName="Sheet1"/>
  <dimension ref="A1:M36"/>
  <sheetViews>
    <sheetView tabSelected="1" workbookViewId="0">
      <pane xSplit="3" ySplit="2" topLeftCell="D3" activePane="bottomRight" state="frozenSplit"/>
      <selection pane="topRight" activeCell="F1" sqref="F1"/>
      <selection pane="bottomLeft" activeCell="A3" sqref="A3"/>
      <selection pane="bottomRight" activeCell="D5" sqref="D5"/>
    </sheetView>
  </sheetViews>
  <sheetFormatPr defaultRowHeight="15" x14ac:dyDescent="0.25"/>
  <cols>
    <col min="1" max="2" width="3" style="13" customWidth="1"/>
    <col min="3" max="3" width="26.5703125" style="13" customWidth="1"/>
    <col min="4" max="4" width="12.28515625" style="14" bestFit="1" customWidth="1"/>
    <col min="5" max="5" width="9.28515625" style="14" bestFit="1" customWidth="1"/>
    <col min="6" max="6" width="12" style="14" bestFit="1" customWidth="1"/>
    <col min="7" max="7" width="3.42578125" customWidth="1"/>
    <col min="8" max="8" width="12.28515625" bestFit="1" customWidth="1"/>
    <col min="9" max="9" width="9.28515625" bestFit="1" customWidth="1"/>
    <col min="10" max="10" width="12" bestFit="1" customWidth="1"/>
    <col min="11" max="11" width="10.28515625" bestFit="1" customWidth="1"/>
    <col min="12" max="12" width="3.28515625" customWidth="1"/>
    <col min="13" max="13" width="12.28515625" bestFit="1" customWidth="1"/>
  </cols>
  <sheetData>
    <row r="1" spans="1:13" ht="16.5" thickTop="1" thickBot="1" x14ac:dyDescent="0.3">
      <c r="A1" s="1"/>
      <c r="B1" s="1"/>
      <c r="C1" s="1"/>
      <c r="D1" s="15"/>
      <c r="E1" s="15"/>
      <c r="F1" s="15"/>
      <c r="G1" s="15"/>
      <c r="H1" s="15"/>
      <c r="I1" s="15"/>
      <c r="J1" s="16" t="s">
        <v>40</v>
      </c>
      <c r="K1" s="17"/>
      <c r="L1" s="15"/>
      <c r="M1" s="15"/>
    </row>
    <row r="2" spans="1:13" s="12" customFormat="1" ht="36" thickTop="1" thickBot="1" x14ac:dyDescent="0.3">
      <c r="A2" s="11"/>
      <c r="B2" s="11"/>
      <c r="C2" s="11"/>
      <c r="D2" s="18" t="s">
        <v>34</v>
      </c>
      <c r="E2" s="19" t="s">
        <v>35</v>
      </c>
      <c r="F2" s="18" t="s">
        <v>36</v>
      </c>
      <c r="G2" s="20"/>
      <c r="H2" s="18" t="s">
        <v>34</v>
      </c>
      <c r="I2" s="19" t="s">
        <v>37</v>
      </c>
      <c r="J2" s="18" t="s">
        <v>36</v>
      </c>
      <c r="K2" s="16" t="s">
        <v>38</v>
      </c>
      <c r="L2" s="20"/>
      <c r="M2" s="19" t="s">
        <v>39</v>
      </c>
    </row>
    <row r="3" spans="1:13" ht="15.75" thickTop="1" x14ac:dyDescent="0.25">
      <c r="A3" s="1" t="s">
        <v>0</v>
      </c>
      <c r="B3" s="1"/>
      <c r="C3" s="1"/>
      <c r="D3" s="2"/>
      <c r="E3" s="2"/>
      <c r="F3" s="2"/>
      <c r="G3" s="20"/>
      <c r="H3" s="2"/>
      <c r="I3" s="2"/>
      <c r="J3" s="2"/>
      <c r="K3" s="3"/>
      <c r="L3" s="20"/>
      <c r="M3" s="2"/>
    </row>
    <row r="4" spans="1:13" x14ac:dyDescent="0.25">
      <c r="A4" s="1"/>
      <c r="B4" s="1" t="s">
        <v>1</v>
      </c>
      <c r="C4" s="1"/>
      <c r="D4" s="2">
        <v>739422.96</v>
      </c>
      <c r="E4" s="2">
        <v>782619.41</v>
      </c>
      <c r="F4" s="2">
        <f>ROUND((D4-E4),5)</f>
        <v>-43196.45</v>
      </c>
      <c r="G4" s="20"/>
      <c r="H4" s="2">
        <v>739422.96</v>
      </c>
      <c r="I4" s="2">
        <v>939143.31</v>
      </c>
      <c r="J4" s="2">
        <f>ROUND((H4-I4),5)</f>
        <v>-199720.35</v>
      </c>
      <c r="K4" s="3">
        <f>ROUND(IF(I4=0, IF(H4=0, 0, 1), H4/I4),5)</f>
        <v>0.78734000000000004</v>
      </c>
      <c r="L4" s="20"/>
      <c r="M4" s="2">
        <v>21358.77</v>
      </c>
    </row>
    <row r="5" spans="1:13" x14ac:dyDescent="0.25">
      <c r="A5" s="1"/>
      <c r="B5" s="1" t="s">
        <v>2</v>
      </c>
      <c r="C5" s="1"/>
      <c r="D5" s="2">
        <v>1199.78</v>
      </c>
      <c r="E5" s="2"/>
      <c r="F5" s="2"/>
      <c r="G5" s="20"/>
      <c r="H5" s="2">
        <v>1199.78</v>
      </c>
      <c r="I5" s="2"/>
      <c r="J5" s="2"/>
      <c r="K5" s="3"/>
      <c r="L5" s="20"/>
      <c r="M5" s="2"/>
    </row>
    <row r="6" spans="1:13" x14ac:dyDescent="0.25">
      <c r="A6" s="1"/>
      <c r="B6" s="1" t="s">
        <v>3</v>
      </c>
      <c r="C6" s="1"/>
      <c r="D6" s="2">
        <v>23710.959999999999</v>
      </c>
      <c r="E6" s="2">
        <v>8333.32</v>
      </c>
      <c r="F6" s="2">
        <f>ROUND((D6-E6),5)</f>
        <v>15377.64</v>
      </c>
      <c r="G6" s="20"/>
      <c r="H6" s="2">
        <v>23772.51</v>
      </c>
      <c r="I6" s="2">
        <v>10000</v>
      </c>
      <c r="J6" s="2">
        <f>ROUND((H6-I6),5)</f>
        <v>13772.51</v>
      </c>
      <c r="K6" s="3">
        <f>ROUND(IF(I6=0, IF(H6=0, 0, 1), H6/I6),5)</f>
        <v>2.3772500000000001</v>
      </c>
      <c r="L6" s="20"/>
      <c r="M6" s="2"/>
    </row>
    <row r="7" spans="1:13" x14ac:dyDescent="0.25">
      <c r="A7" s="1"/>
      <c r="B7" s="1" t="s">
        <v>4</v>
      </c>
      <c r="C7" s="1"/>
      <c r="D7" s="2">
        <v>728.81</v>
      </c>
      <c r="E7" s="2"/>
      <c r="F7" s="2"/>
      <c r="G7" s="20"/>
      <c r="H7" s="2">
        <v>728.81</v>
      </c>
      <c r="I7" s="2"/>
      <c r="J7" s="2"/>
      <c r="K7" s="3"/>
      <c r="L7" s="20"/>
      <c r="M7" s="2"/>
    </row>
    <row r="8" spans="1:13" ht="15.75" thickBot="1" x14ac:dyDescent="0.3">
      <c r="A8" s="1"/>
      <c r="B8" s="1" t="s">
        <v>5</v>
      </c>
      <c r="C8" s="1"/>
      <c r="D8" s="4">
        <v>710</v>
      </c>
      <c r="E8" s="4"/>
      <c r="F8" s="4"/>
      <c r="G8" s="20"/>
      <c r="H8" s="2">
        <v>710</v>
      </c>
      <c r="I8" s="2"/>
      <c r="J8" s="2"/>
      <c r="K8" s="3"/>
      <c r="L8" s="20"/>
      <c r="M8" s="2"/>
    </row>
    <row r="9" spans="1:13" ht="15.75" thickBot="1" x14ac:dyDescent="0.3">
      <c r="A9" s="1" t="s">
        <v>6</v>
      </c>
      <c r="B9" s="1"/>
      <c r="C9" s="1"/>
      <c r="D9" s="5">
        <f>ROUND(SUM(D3:D8),5)</f>
        <v>765772.51</v>
      </c>
      <c r="E9" s="5">
        <f>ROUND(SUM(E3:E8),5)</f>
        <v>790952.73</v>
      </c>
      <c r="F9" s="5">
        <f>ROUND((D9-E9),5)</f>
        <v>-25180.22</v>
      </c>
      <c r="G9" s="20"/>
      <c r="H9" s="5">
        <f>ROUND(SUM(H3:H8),5)</f>
        <v>765834.06</v>
      </c>
      <c r="I9" s="5">
        <f>ROUND(SUM(I3:I8),5)</f>
        <v>949143.31</v>
      </c>
      <c r="J9" s="5">
        <f>ROUND((H9-I9),5)</f>
        <v>-183309.25</v>
      </c>
      <c r="K9" s="6">
        <f>ROUND(IF(I9=0, IF(H9=0, 0, 1), H9/I9),5)</f>
        <v>0.80686999999999998</v>
      </c>
      <c r="L9" s="20"/>
      <c r="M9" s="5">
        <f>SUM(M4:M8)</f>
        <v>21358.77</v>
      </c>
    </row>
    <row r="10" spans="1:13" x14ac:dyDescent="0.25">
      <c r="A10" s="1" t="s">
        <v>7</v>
      </c>
      <c r="B10" s="1"/>
      <c r="C10" s="1"/>
      <c r="D10" s="2"/>
      <c r="E10" s="2"/>
      <c r="F10" s="2"/>
      <c r="G10" s="20"/>
      <c r="H10" s="2"/>
      <c r="I10" s="2"/>
      <c r="J10" s="2"/>
      <c r="K10" s="3"/>
      <c r="L10" s="20"/>
      <c r="M10" s="2"/>
    </row>
    <row r="11" spans="1:13" x14ac:dyDescent="0.25">
      <c r="A11" s="1"/>
      <c r="B11" s="1" t="s">
        <v>8</v>
      </c>
      <c r="C11" s="1"/>
      <c r="D11" s="2">
        <v>427990.99</v>
      </c>
      <c r="E11" s="2">
        <v>465894.99</v>
      </c>
      <c r="F11" s="2">
        <f>ROUND((D11-E11),5)</f>
        <v>-37904</v>
      </c>
      <c r="G11" s="20"/>
      <c r="H11" s="2">
        <v>448970.31</v>
      </c>
      <c r="I11" s="2">
        <v>559074.01</v>
      </c>
      <c r="J11" s="2">
        <f>ROUND((H11-I11),5)</f>
        <v>-110103.7</v>
      </c>
      <c r="K11" s="3">
        <f>ROUND(IF(I11=0, IF(H11=0, 0, 1), H11/I11),5)</f>
        <v>0.80306</v>
      </c>
      <c r="L11" s="20"/>
      <c r="M11" s="2">
        <v>313.79000000000002</v>
      </c>
    </row>
    <row r="12" spans="1:13" x14ac:dyDescent="0.25">
      <c r="A12" s="1"/>
      <c r="B12" s="1" t="s">
        <v>9</v>
      </c>
      <c r="C12" s="1"/>
      <c r="D12" s="2">
        <v>77866.63</v>
      </c>
      <c r="E12" s="2">
        <v>78701.8</v>
      </c>
      <c r="F12" s="2">
        <f>ROUND((D12-E12),5)</f>
        <v>-835.17</v>
      </c>
      <c r="G12" s="20"/>
      <c r="H12" s="2">
        <v>80764.7</v>
      </c>
      <c r="I12" s="2">
        <v>94442.2</v>
      </c>
      <c r="J12" s="2">
        <f>ROUND((H12-I12),5)</f>
        <v>-13677.5</v>
      </c>
      <c r="K12" s="3">
        <f>ROUND(IF(I12=0, IF(H12=0, 0, 1), H12/I12),5)</f>
        <v>0.85518000000000005</v>
      </c>
      <c r="L12" s="20"/>
      <c r="M12" s="2">
        <v>52.34</v>
      </c>
    </row>
    <row r="13" spans="1:13" x14ac:dyDescent="0.25">
      <c r="A13" s="1"/>
      <c r="B13" s="1" t="s">
        <v>10</v>
      </c>
      <c r="C13" s="1"/>
      <c r="D13" s="2">
        <v>33779.46</v>
      </c>
      <c r="E13" s="2">
        <v>35640.980000000003</v>
      </c>
      <c r="F13" s="2">
        <f>ROUND((D13-E13),5)</f>
        <v>-1861.52</v>
      </c>
      <c r="G13" s="20"/>
      <c r="H13" s="2">
        <v>35424.239999999998</v>
      </c>
      <c r="I13" s="2">
        <v>42769.18</v>
      </c>
      <c r="J13" s="2">
        <f>ROUND((H13-I13),5)</f>
        <v>-7344.94</v>
      </c>
      <c r="K13" s="3">
        <f>ROUND(IF(I13=0, IF(H13=0, 0, 1), H13/I13),5)</f>
        <v>0.82826999999999995</v>
      </c>
      <c r="L13" s="20"/>
      <c r="M13" s="2">
        <v>24.76</v>
      </c>
    </row>
    <row r="14" spans="1:13" x14ac:dyDescent="0.25">
      <c r="A14" s="1"/>
      <c r="B14" s="1" t="s">
        <v>11</v>
      </c>
      <c r="C14" s="1"/>
      <c r="D14" s="2">
        <v>0</v>
      </c>
      <c r="E14" s="2">
        <v>0</v>
      </c>
      <c r="F14" s="2">
        <f>ROUND((D14-E14),5)</f>
        <v>0</v>
      </c>
      <c r="G14" s="20"/>
      <c r="H14" s="2">
        <v>0</v>
      </c>
      <c r="I14" s="2">
        <v>0</v>
      </c>
      <c r="J14" s="2">
        <f>ROUND((H14-I14),5)</f>
        <v>0</v>
      </c>
      <c r="K14" s="3">
        <f>ROUND(IF(I14=0, IF(H14=0, 0, 1), H14/I14),5)</f>
        <v>0</v>
      </c>
      <c r="L14" s="20"/>
      <c r="M14" s="2"/>
    </row>
    <row r="15" spans="1:13" x14ac:dyDescent="0.25">
      <c r="A15" s="1"/>
      <c r="B15" s="1" t="s">
        <v>12</v>
      </c>
      <c r="C15" s="1"/>
      <c r="D15" s="2">
        <v>-51.2</v>
      </c>
      <c r="E15" s="2">
        <v>1250</v>
      </c>
      <c r="F15" s="2">
        <f>ROUND((D15-E15),5)</f>
        <v>-1301.2</v>
      </c>
      <c r="G15" s="20"/>
      <c r="H15" s="2">
        <v>-51.2</v>
      </c>
      <c r="I15" s="2">
        <v>1500</v>
      </c>
      <c r="J15" s="2">
        <f>ROUND((H15-I15),5)</f>
        <v>-1551.2</v>
      </c>
      <c r="K15" s="3">
        <f>ROUND(IF(I15=0, IF(H15=0, 0, 1), H15/I15),5)</f>
        <v>-3.4130000000000001E-2</v>
      </c>
      <c r="L15" s="20"/>
      <c r="M15" s="2"/>
    </row>
    <row r="16" spans="1:13" x14ac:dyDescent="0.25">
      <c r="A16" s="1"/>
      <c r="B16" s="1" t="s">
        <v>13</v>
      </c>
      <c r="C16" s="1"/>
      <c r="D16" s="2">
        <v>5744.9</v>
      </c>
      <c r="E16" s="2">
        <v>5833.34</v>
      </c>
      <c r="F16" s="2">
        <f>ROUND((D16-E16),5)</f>
        <v>-88.44</v>
      </c>
      <c r="G16" s="20"/>
      <c r="H16" s="2">
        <v>5769.42</v>
      </c>
      <c r="I16" s="2">
        <v>7000</v>
      </c>
      <c r="J16" s="2">
        <f>ROUND((H16-I16),5)</f>
        <v>-1230.58</v>
      </c>
      <c r="K16" s="3">
        <f>ROUND(IF(I16=0, IF(H16=0, 0, 1), H16/I16),5)</f>
        <v>0.82420000000000004</v>
      </c>
      <c r="L16" s="20"/>
      <c r="M16" s="2">
        <v>822.76</v>
      </c>
    </row>
    <row r="17" spans="1:13" x14ac:dyDescent="0.25">
      <c r="A17" s="1"/>
      <c r="B17" s="1" t="s">
        <v>14</v>
      </c>
      <c r="C17" s="1"/>
      <c r="D17" s="2">
        <v>39499.949999999997</v>
      </c>
      <c r="E17" s="2">
        <v>31958.32</v>
      </c>
      <c r="F17" s="2">
        <f>ROUND((D17-E17),5)</f>
        <v>7541.63</v>
      </c>
      <c r="G17" s="20"/>
      <c r="H17" s="2">
        <v>38459.15</v>
      </c>
      <c r="I17" s="2">
        <v>36750</v>
      </c>
      <c r="J17" s="2">
        <f>ROUND((H17-I17),5)</f>
        <v>1709.15</v>
      </c>
      <c r="K17" s="3">
        <f>ROUND(IF(I17=0, IF(H17=0, 0, 1), H17/I17),5)</f>
        <v>1.0465100000000001</v>
      </c>
      <c r="L17" s="20"/>
      <c r="M17" s="2">
        <v>1350</v>
      </c>
    </row>
    <row r="18" spans="1:13" x14ac:dyDescent="0.25">
      <c r="A18" s="1"/>
      <c r="B18" s="1" t="s">
        <v>15</v>
      </c>
      <c r="C18" s="1"/>
      <c r="D18" s="2"/>
      <c r="E18" s="2"/>
      <c r="F18" s="2"/>
      <c r="G18" s="20"/>
      <c r="H18" s="2"/>
      <c r="I18" s="2"/>
      <c r="J18" s="2"/>
      <c r="K18" s="3"/>
      <c r="L18" s="20"/>
      <c r="M18" s="2"/>
    </row>
    <row r="19" spans="1:13" x14ac:dyDescent="0.25">
      <c r="A19" s="1"/>
      <c r="B19" s="1"/>
      <c r="C19" s="1" t="s">
        <v>16</v>
      </c>
      <c r="D19" s="2">
        <v>10</v>
      </c>
      <c r="E19" s="2"/>
      <c r="F19" s="2"/>
      <c r="G19" s="20"/>
      <c r="H19" s="2">
        <v>10</v>
      </c>
      <c r="I19" s="2"/>
      <c r="J19" s="2"/>
      <c r="K19" s="3"/>
      <c r="L19" s="20"/>
      <c r="M19" s="2"/>
    </row>
    <row r="20" spans="1:13" x14ac:dyDescent="0.25">
      <c r="A20" s="1"/>
      <c r="B20" s="1"/>
      <c r="C20" s="1" t="s">
        <v>17</v>
      </c>
      <c r="D20" s="2">
        <v>6654.53</v>
      </c>
      <c r="E20" s="2">
        <v>8303.83</v>
      </c>
      <c r="F20" s="2">
        <f>ROUND((D20-E20),5)</f>
        <v>-1649.3</v>
      </c>
      <c r="G20" s="20"/>
      <c r="H20" s="2">
        <v>6760.71</v>
      </c>
      <c r="I20" s="2">
        <v>9964.59</v>
      </c>
      <c r="J20" s="2">
        <f>ROUND((H20-I20),5)</f>
        <v>-3203.88</v>
      </c>
      <c r="K20" s="3">
        <f>ROUND(IF(I20=0, IF(H20=0, 0, 1), H20/I20),5)</f>
        <v>0.67847000000000002</v>
      </c>
      <c r="L20" s="20"/>
      <c r="M20" s="2">
        <v>100</v>
      </c>
    </row>
    <row r="21" spans="1:13" x14ac:dyDescent="0.25">
      <c r="A21" s="1"/>
      <c r="B21" s="1"/>
      <c r="C21" s="1" t="s">
        <v>18</v>
      </c>
      <c r="D21" s="2">
        <v>12340.88</v>
      </c>
      <c r="E21" s="2">
        <v>17090.29</v>
      </c>
      <c r="F21" s="2">
        <f>ROUND((D21-E21),5)</f>
        <v>-4749.41</v>
      </c>
      <c r="G21" s="20"/>
      <c r="H21" s="2">
        <v>12356.88</v>
      </c>
      <c r="I21" s="2">
        <v>20508.349999999999</v>
      </c>
      <c r="J21" s="2">
        <f>ROUND((H21-I21),5)</f>
        <v>-8151.47</v>
      </c>
      <c r="K21" s="3">
        <f>ROUND(IF(I21=0, IF(H21=0, 0, 1), H21/I21),5)</f>
        <v>0.60253000000000001</v>
      </c>
      <c r="L21" s="20"/>
      <c r="M21" s="2"/>
    </row>
    <row r="22" spans="1:13" x14ac:dyDescent="0.25">
      <c r="A22" s="1"/>
      <c r="B22" s="1"/>
      <c r="C22" s="1" t="s">
        <v>19</v>
      </c>
      <c r="D22" s="2">
        <v>16031</v>
      </c>
      <c r="E22" s="2">
        <v>18360</v>
      </c>
      <c r="F22" s="2">
        <f>ROUND((D22-E22),5)</f>
        <v>-2329</v>
      </c>
      <c r="G22" s="20"/>
      <c r="H22" s="2">
        <v>16031</v>
      </c>
      <c r="I22" s="2">
        <v>19000</v>
      </c>
      <c r="J22" s="2">
        <f>ROUND((H22-I22),5)</f>
        <v>-2969</v>
      </c>
      <c r="K22" s="3">
        <f>ROUND(IF(I22=0, IF(H22=0, 0, 1), H22/I22),5)</f>
        <v>0.84374000000000005</v>
      </c>
      <c r="L22" s="20"/>
      <c r="M22" s="2"/>
    </row>
    <row r="23" spans="1:13" x14ac:dyDescent="0.25">
      <c r="A23" s="1"/>
      <c r="B23" s="1"/>
      <c r="C23" s="1" t="s">
        <v>20</v>
      </c>
      <c r="D23" s="2">
        <v>1987.33</v>
      </c>
      <c r="E23" s="2">
        <v>1250</v>
      </c>
      <c r="F23" s="2">
        <f>ROUND((D23-E23),5)</f>
        <v>737.33</v>
      </c>
      <c r="G23" s="20"/>
      <c r="H23" s="2">
        <v>1987.33</v>
      </c>
      <c r="I23" s="2">
        <v>1500</v>
      </c>
      <c r="J23" s="2">
        <f>ROUND((H23-I23),5)</f>
        <v>487.33</v>
      </c>
      <c r="K23" s="3">
        <f>ROUND(IF(I23=0, IF(H23=0, 0, 1), H23/I23),5)</f>
        <v>1.3248899999999999</v>
      </c>
      <c r="L23" s="20"/>
      <c r="M23" s="2"/>
    </row>
    <row r="24" spans="1:13" x14ac:dyDescent="0.25">
      <c r="A24" s="1"/>
      <c r="B24" s="1"/>
      <c r="C24" s="1" t="s">
        <v>21</v>
      </c>
      <c r="D24" s="2">
        <v>10216.51</v>
      </c>
      <c r="E24" s="2">
        <v>13166.66</v>
      </c>
      <c r="F24" s="2">
        <f>ROUND((D24-E24),5)</f>
        <v>-2950.15</v>
      </c>
      <c r="G24" s="20"/>
      <c r="H24" s="2">
        <v>10964.54</v>
      </c>
      <c r="I24" s="2">
        <v>15800</v>
      </c>
      <c r="J24" s="2">
        <f>ROUND((H24-I24),5)</f>
        <v>-4835.46</v>
      </c>
      <c r="K24" s="3">
        <f>ROUND(IF(I24=0, IF(H24=0, 0, 1), H24/I24),5)</f>
        <v>0.69396000000000002</v>
      </c>
      <c r="L24" s="20"/>
      <c r="M24" s="2">
        <v>300</v>
      </c>
    </row>
    <row r="25" spans="1:13" x14ac:dyDescent="0.25">
      <c r="A25" s="1"/>
      <c r="B25" s="1"/>
      <c r="C25" s="1" t="s">
        <v>22</v>
      </c>
      <c r="D25" s="2">
        <v>1428.25</v>
      </c>
      <c r="E25" s="2">
        <v>1250</v>
      </c>
      <c r="F25" s="2">
        <f>ROUND((D25-E25),5)</f>
        <v>178.25</v>
      </c>
      <c r="G25" s="20"/>
      <c r="H25" s="2">
        <v>1428.25</v>
      </c>
      <c r="I25" s="2">
        <v>1500</v>
      </c>
      <c r="J25" s="2">
        <f>ROUND((H25-I25),5)</f>
        <v>-71.75</v>
      </c>
      <c r="K25" s="3">
        <f>ROUND(IF(I25=0, IF(H25=0, 0, 1), H25/I25),5)</f>
        <v>0.95216999999999996</v>
      </c>
      <c r="L25" s="20"/>
      <c r="M25" s="2"/>
    </row>
    <row r="26" spans="1:13" x14ac:dyDescent="0.25">
      <c r="A26" s="1"/>
      <c r="B26" s="1"/>
      <c r="C26" s="1" t="s">
        <v>23</v>
      </c>
      <c r="D26" s="2">
        <v>0</v>
      </c>
      <c r="E26" s="2">
        <v>0</v>
      </c>
      <c r="F26" s="2">
        <f>ROUND((D26-E26),5)</f>
        <v>0</v>
      </c>
      <c r="G26" s="20"/>
      <c r="H26" s="2">
        <v>0</v>
      </c>
      <c r="I26" s="2">
        <v>0</v>
      </c>
      <c r="J26" s="2">
        <f>ROUND((H26-I26),5)</f>
        <v>0</v>
      </c>
      <c r="K26" s="3">
        <f>ROUND(IF(I26=0, IF(H26=0, 0, 1), H26/I26),5)</f>
        <v>0</v>
      </c>
      <c r="L26" s="20"/>
      <c r="M26" s="2"/>
    </row>
    <row r="27" spans="1:13" x14ac:dyDescent="0.25">
      <c r="A27" s="1"/>
      <c r="B27" s="1"/>
      <c r="C27" s="1" t="s">
        <v>24</v>
      </c>
      <c r="D27" s="2">
        <v>64237.599999999999</v>
      </c>
      <c r="E27" s="2">
        <v>63833.32</v>
      </c>
      <c r="F27" s="2">
        <f>ROUND((D27-E27),5)</f>
        <v>404.28</v>
      </c>
      <c r="G27" s="20"/>
      <c r="H27" s="2">
        <v>70629.399999999994</v>
      </c>
      <c r="I27" s="2">
        <v>76600</v>
      </c>
      <c r="J27" s="2">
        <f>ROUND((H27-I27),5)</f>
        <v>-5970.6</v>
      </c>
      <c r="K27" s="3">
        <f>ROUND(IF(I27=0, IF(H27=0, 0, 1), H27/I27),5)</f>
        <v>0.92205000000000004</v>
      </c>
      <c r="L27" s="20"/>
      <c r="M27" s="2">
        <v>225</v>
      </c>
    </row>
    <row r="28" spans="1:13" x14ac:dyDescent="0.25">
      <c r="A28" s="1"/>
      <c r="B28" s="1"/>
      <c r="C28" s="1" t="s">
        <v>25</v>
      </c>
      <c r="D28" s="2">
        <v>1940.84</v>
      </c>
      <c r="E28" s="2">
        <v>4346.62</v>
      </c>
      <c r="F28" s="2">
        <f>ROUND((D28-E28),5)</f>
        <v>-2405.7800000000002</v>
      </c>
      <c r="G28" s="20"/>
      <c r="H28" s="2">
        <v>1940.84</v>
      </c>
      <c r="I28" s="2">
        <v>5215.96</v>
      </c>
      <c r="J28" s="2">
        <f>ROUND((H28-I28),5)</f>
        <v>-3275.12</v>
      </c>
      <c r="K28" s="3">
        <f>ROUND(IF(I28=0, IF(H28=0, 0, 1), H28/I28),5)</f>
        <v>0.37209999999999999</v>
      </c>
      <c r="L28" s="20"/>
      <c r="M28" s="2"/>
    </row>
    <row r="29" spans="1:13" x14ac:dyDescent="0.25">
      <c r="A29" s="1"/>
      <c r="B29" s="1"/>
      <c r="C29" s="1" t="s">
        <v>26</v>
      </c>
      <c r="D29" s="2">
        <v>9082.61</v>
      </c>
      <c r="E29" s="2">
        <v>15636.66</v>
      </c>
      <c r="F29" s="2">
        <f>ROUND((D29-E29),5)</f>
        <v>-6554.05</v>
      </c>
      <c r="G29" s="20"/>
      <c r="H29" s="2">
        <v>9843.61</v>
      </c>
      <c r="I29" s="2">
        <v>18764</v>
      </c>
      <c r="J29" s="2">
        <f>ROUND((H29-I29),5)</f>
        <v>-8920.39</v>
      </c>
      <c r="K29" s="3">
        <f>ROUND(IF(I29=0, IF(H29=0, 0, 1), H29/I29),5)</f>
        <v>0.52459999999999996</v>
      </c>
      <c r="L29" s="20"/>
      <c r="M29" s="2"/>
    </row>
    <row r="30" spans="1:13" x14ac:dyDescent="0.25">
      <c r="A30" s="1"/>
      <c r="B30" s="1"/>
      <c r="C30" s="1" t="s">
        <v>27</v>
      </c>
      <c r="D30" s="2">
        <v>31240</v>
      </c>
      <c r="E30" s="2"/>
      <c r="F30" s="2"/>
      <c r="G30" s="20"/>
      <c r="H30" s="2">
        <v>31240</v>
      </c>
      <c r="I30" s="2"/>
      <c r="J30" s="2"/>
      <c r="K30" s="3"/>
      <c r="L30" s="20"/>
      <c r="M30" s="2">
        <v>31240</v>
      </c>
    </row>
    <row r="31" spans="1:13" x14ac:dyDescent="0.25">
      <c r="A31" s="1"/>
      <c r="B31" s="1"/>
      <c r="C31" s="1" t="s">
        <v>28</v>
      </c>
      <c r="D31" s="2">
        <v>17161.66</v>
      </c>
      <c r="E31" s="2">
        <v>16666.68</v>
      </c>
      <c r="F31" s="2">
        <f>ROUND((D31-E31),5)</f>
        <v>494.98</v>
      </c>
      <c r="G31" s="20"/>
      <c r="H31" s="2">
        <v>20605.66</v>
      </c>
      <c r="I31" s="2">
        <v>20000</v>
      </c>
      <c r="J31" s="2">
        <f>ROUND((H31-I31),5)</f>
        <v>605.66</v>
      </c>
      <c r="K31" s="3">
        <f>ROUND(IF(I31=0, IF(H31=0, 0, 1), H31/I31),5)</f>
        <v>1.0302800000000001</v>
      </c>
      <c r="L31" s="20"/>
      <c r="M31" s="2"/>
    </row>
    <row r="32" spans="1:13" x14ac:dyDescent="0.25">
      <c r="A32" s="1"/>
      <c r="B32" s="1"/>
      <c r="C32" s="1" t="s">
        <v>29</v>
      </c>
      <c r="D32" s="2">
        <v>7283.39</v>
      </c>
      <c r="E32" s="2">
        <v>7750</v>
      </c>
      <c r="F32" s="2">
        <f>ROUND((D32-E32),5)</f>
        <v>-466.61</v>
      </c>
      <c r="G32" s="20"/>
      <c r="H32" s="2">
        <v>7949.99</v>
      </c>
      <c r="I32" s="2">
        <v>9300</v>
      </c>
      <c r="J32" s="2">
        <f>ROUND((H32-I32),5)</f>
        <v>-1350.01</v>
      </c>
      <c r="K32" s="3">
        <f>ROUND(IF(I32=0, IF(H32=0, 0, 1), H32/I32),5)</f>
        <v>0.85484000000000004</v>
      </c>
      <c r="L32" s="20"/>
      <c r="M32" s="2"/>
    </row>
    <row r="33" spans="1:13" ht="15.75" thickBot="1" x14ac:dyDescent="0.3">
      <c r="A33" s="1"/>
      <c r="B33" s="1"/>
      <c r="C33" s="1" t="s">
        <v>30</v>
      </c>
      <c r="D33" s="7">
        <v>0</v>
      </c>
      <c r="E33" s="7">
        <v>-454.11</v>
      </c>
      <c r="F33" s="7">
        <f>ROUND((D33-E33),5)</f>
        <v>454.11</v>
      </c>
      <c r="G33" s="20"/>
      <c r="H33" s="7">
        <v>0</v>
      </c>
      <c r="I33" s="7">
        <v>-544.97</v>
      </c>
      <c r="J33" s="7">
        <f>ROUND((H33-I33),5)</f>
        <v>544.97</v>
      </c>
      <c r="K33" s="8">
        <f>ROUND(IF(I33=0, IF(H33=0, 0, 1), H33/I33),5)</f>
        <v>0</v>
      </c>
      <c r="L33" s="20"/>
      <c r="M33" s="7">
        <v>10749.1</v>
      </c>
    </row>
    <row r="34" spans="1:13" x14ac:dyDescent="0.25">
      <c r="A34" s="1"/>
      <c r="B34" s="1" t="s">
        <v>31</v>
      </c>
      <c r="C34" s="1"/>
      <c r="D34" s="2">
        <f>ROUND(SUM(D18:D33),5)</f>
        <v>179614.6</v>
      </c>
      <c r="E34" s="2">
        <f>ROUND(SUM(E18:E33),5)</f>
        <v>167199.95000000001</v>
      </c>
      <c r="F34" s="2">
        <f>ROUND((D34-E34),5)</f>
        <v>12414.65</v>
      </c>
      <c r="G34" s="20"/>
      <c r="H34" s="2">
        <f>ROUND(SUM(H18:H33),5)</f>
        <v>191748.21</v>
      </c>
      <c r="I34" s="2">
        <f>ROUND(SUM(I18:I33),5)</f>
        <v>197607.93</v>
      </c>
      <c r="J34" s="2">
        <f>ROUND((H34-I34),5)</f>
        <v>-5859.72</v>
      </c>
      <c r="K34" s="3">
        <f>ROUND(IF(I34=0, IF(H34=0, 0, 1), H34/I34),5)</f>
        <v>0.97035000000000005</v>
      </c>
      <c r="L34" s="20"/>
      <c r="M34" s="2">
        <f>ROUND(SUM(M18:M33),5)</f>
        <v>42614.1</v>
      </c>
    </row>
    <row r="35" spans="1:13" ht="15.75" thickBot="1" x14ac:dyDescent="0.3">
      <c r="A35" s="1"/>
      <c r="B35" s="1" t="s">
        <v>32</v>
      </c>
      <c r="C35" s="1"/>
      <c r="D35" s="4">
        <v>8200.82</v>
      </c>
      <c r="E35" s="4">
        <v>5000</v>
      </c>
      <c r="F35" s="4">
        <f>ROUND((D35-E35),5)</f>
        <v>3200.82</v>
      </c>
      <c r="G35" s="20"/>
      <c r="H35" s="2">
        <v>8200.82</v>
      </c>
      <c r="I35" s="2">
        <v>5000</v>
      </c>
      <c r="J35" s="2">
        <f>ROUND((H35-I35),5)</f>
        <v>3200.82</v>
      </c>
      <c r="K35" s="3">
        <f>ROUND(IF(I35=0, IF(H35=0, 0, 1), H35/I35),5)</f>
        <v>1.6401600000000001</v>
      </c>
      <c r="L35" s="20"/>
      <c r="M35" s="2">
        <v>0</v>
      </c>
    </row>
    <row r="36" spans="1:13" x14ac:dyDescent="0.25">
      <c r="A36" s="1" t="s">
        <v>33</v>
      </c>
      <c r="B36" s="1"/>
      <c r="C36" s="1"/>
      <c r="D36" s="9">
        <f>ROUND(SUM(D10:D17)+SUM(D34:D35),5)</f>
        <v>772646.15</v>
      </c>
      <c r="E36" s="9">
        <f>ROUND(SUM(E10:E17)+SUM(E34:E35),5)</f>
        <v>791479.38</v>
      </c>
      <c r="F36" s="9">
        <f>ROUND((D36-E36),5)</f>
        <v>-18833.23</v>
      </c>
      <c r="G36" s="20"/>
      <c r="H36" s="9">
        <f>ROUND(SUM(H10:H17)+SUM(H34:H35),5)</f>
        <v>809285.65</v>
      </c>
      <c r="I36" s="9">
        <f>ROUND(SUM(I10:I17)+SUM(I34:I35),5)</f>
        <v>944143.32</v>
      </c>
      <c r="J36" s="9">
        <f>ROUND((H36-I36),5)</f>
        <v>-134857.67000000001</v>
      </c>
      <c r="K36" s="10">
        <f>ROUND(IF(I36=0, IF(H36=0, 0, 1), H36/I36),5)</f>
        <v>0.85716000000000003</v>
      </c>
      <c r="L36" s="20"/>
      <c r="M36" s="9">
        <f>ROUND(SUM(M10:M17)+SUM(M34:M35),5)</f>
        <v>45177.75</v>
      </c>
    </row>
  </sheetData>
  <pageMargins left="0.7" right="0.7" top="0.75" bottom="0.75" header="0.1" footer="0.3"/>
  <pageSetup scale="90" orientation="landscape" r:id="rId1"/>
  <headerFooter>
    <oddHeader>&amp;L&amp;"Arial,Bold"&amp;8 10:04 AM
&amp;"Arial,Bold"&amp;8 05/15/22
&amp;"Arial,Bold"&amp;8 Accrual Basis&amp;C&amp;"Arial,Bold"&amp;12 Red Rock Center for Independence
&amp;"Arial,Bold"&amp;14 Profit &amp;&amp; Loss Budget vs. Actual
&amp;"Arial,Bold"&amp;10 July 2021 through April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19050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CGNPSOLUTIONS</dc:creator>
  <cp:lastModifiedBy>CGNPSOLUTIONS</cp:lastModifiedBy>
  <cp:lastPrinted>2022-05-15T16:14:25Z</cp:lastPrinted>
  <dcterms:created xsi:type="dcterms:W3CDTF">2022-05-15T16:04:42Z</dcterms:created>
  <dcterms:modified xsi:type="dcterms:W3CDTF">2022-05-15T16:14:32Z</dcterms:modified>
</cp:coreProperties>
</file>