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PSOLUTIONS\Documents\RRCI\Carol\Board Meetings\8-2022\"/>
    </mc:Choice>
  </mc:AlternateContent>
  <xr:revisionPtr revIDLastSave="0" documentId="13_ncr:1_{D97148DB-44CF-44E8-9DD2-7FB039D9A2CE}" xr6:coauthVersionLast="47" xr6:coauthVersionMax="47" xr10:uidLastSave="{00000000-0000-0000-0000-000000000000}"/>
  <bookViews>
    <workbookView xWindow="-120" yWindow="-120" windowWidth="29040" windowHeight="15840" xr2:uid="{E5438A0F-7506-482E-891C-86391A7CAC90}"/>
  </bookViews>
  <sheets>
    <sheet name="Sheet1" sheetId="1" r:id="rId1"/>
  </sheets>
  <definedNames>
    <definedName name="_xlnm.Print_Titles" localSheetId="0">Sheet1!$A:$D,Sheet1!$1:$2</definedName>
    <definedName name="QB_COLUMN_59200" localSheetId="0" hidden="1">Sheet1!$E$2</definedName>
    <definedName name="QB_COLUMN_63620" localSheetId="0" hidden="1">Sheet1!$G$2</definedName>
    <definedName name="QB_COLUMN_64430" localSheetId="0" hidden="1">Sheet1!#REF!</definedName>
    <definedName name="QB_COLUMN_76210" localSheetId="0" hidden="1">Sheet1!$F$2</definedName>
    <definedName name="QB_DATA_0" localSheetId="0" hidden="1">Sheet1!$4:$4,Sheet1!$5:$5,Sheet1!$6:$6,Sheet1!$7:$7,Sheet1!$11:$11,Sheet1!$12:$12,Sheet1!$13:$13,Sheet1!$14:$14,Sheet1!$15:$15,Sheet1!$16:$16,Sheet1!$18:$18,Sheet1!$19:$19,Sheet1!$20:$20,Sheet1!$21:$21,Sheet1!$22:$22,Sheet1!$23:$23</definedName>
    <definedName name="QB_DATA_1" localSheetId="0" hidden="1">Sheet1!$24:$24,Sheet1!$25:$25,Sheet1!$26:$26,Sheet1!$27:$27,Sheet1!$28:$28,Sheet1!$29:$29,Sheet1!$31:$31,Sheet1!$32:$32</definedName>
    <definedName name="QB_FORMULA_0" localSheetId="0" hidden="1">Sheet1!$G$4,Sheet1!#REF!,Sheet1!$G$6,Sheet1!#REF!,Sheet1!$E$8,Sheet1!$F$8,Sheet1!$G$8,Sheet1!#REF!,Sheet1!$E$9,Sheet1!$F$9,Sheet1!$G$9,Sheet1!#REF!,Sheet1!$G$11,Sheet1!#REF!,Sheet1!$G$12,Sheet1!#REF!</definedName>
    <definedName name="QB_FORMULA_1" localSheetId="0" hidden="1">Sheet1!$G$13,Sheet1!#REF!,Sheet1!$G$14,Sheet1!#REF!,Sheet1!$G$15,Sheet1!#REF!,Sheet1!$G$16,Sheet1!#REF!,Sheet1!$G$18,Sheet1!#REF!,Sheet1!$G$19,Sheet1!#REF!,Sheet1!$G$20,Sheet1!#REF!,Sheet1!$G$21,Sheet1!#REF!</definedName>
    <definedName name="QB_FORMULA_2" localSheetId="0" hidden="1">Sheet1!$G$22,Sheet1!#REF!,Sheet1!$G$23,Sheet1!#REF!,Sheet1!$G$24,Sheet1!#REF!,Sheet1!$G$25,Sheet1!#REF!,Sheet1!$G$26,Sheet1!#REF!,Sheet1!$G$27,Sheet1!#REF!,Sheet1!$G$28,Sheet1!#REF!,Sheet1!$G$29,Sheet1!#REF!</definedName>
    <definedName name="QB_FORMULA_3" localSheetId="0" hidden="1">Sheet1!$E$30,Sheet1!$F$30,Sheet1!$G$30,Sheet1!#REF!,Sheet1!$G$31,Sheet1!#REF!,Sheet1!$G$32,Sheet1!#REF!,Sheet1!$E$33,Sheet1!$F$33,Sheet1!$G$33,Sheet1!#REF!,Sheet1!#REF!,Sheet1!#REF!,Sheet1!#REF!,Sheet1!#REF!</definedName>
    <definedName name="QB_ROW_10330" localSheetId="0" hidden="1">Sheet1!$C$4</definedName>
    <definedName name="QB_ROW_103330" localSheetId="0" hidden="1">Sheet1!$C$32</definedName>
    <definedName name="QB_ROW_109330" localSheetId="0" hidden="1">Sheet1!$C$5</definedName>
    <definedName name="QB_ROW_18301" localSheetId="0" hidden="1">Sheet1!#REF!</definedName>
    <definedName name="QB_ROW_20022" localSheetId="0" hidden="1">Sheet1!$B$3</definedName>
    <definedName name="QB_ROW_20322" localSheetId="0" hidden="1">Sheet1!$B$8</definedName>
    <definedName name="QB_ROW_20330" localSheetId="0" hidden="1">Sheet1!$C$6</definedName>
    <definedName name="QB_ROW_21022" localSheetId="0" hidden="1">Sheet1!$B$10</definedName>
    <definedName name="QB_ROW_21322" localSheetId="0" hidden="1">Sheet1!$B$33</definedName>
    <definedName name="QB_ROW_22330" localSheetId="0" hidden="1">Sheet1!$C$16</definedName>
    <definedName name="QB_ROW_224240" localSheetId="0" hidden="1">Sheet1!$D$19</definedName>
    <definedName name="QB_ROW_225240" localSheetId="0" hidden="1">Sheet1!$D$26</definedName>
    <definedName name="QB_ROW_23030" localSheetId="0" hidden="1">Sheet1!$C$17</definedName>
    <definedName name="QB_ROW_233230" localSheetId="0" hidden="1">Sheet1!$C$7</definedName>
    <definedName name="QB_ROW_23330" localSheetId="0" hidden="1">Sheet1!$C$30</definedName>
    <definedName name="QB_ROW_24230" localSheetId="0" hidden="1">Sheet1!$C$15</definedName>
    <definedName name="QB_ROW_26330" localSheetId="0" hidden="1">Sheet1!$C$14</definedName>
    <definedName name="QB_ROW_268230" localSheetId="0" hidden="1">Sheet1!$C$31</definedName>
    <definedName name="QB_ROW_286240" localSheetId="0" hidden="1">Sheet1!$D$27</definedName>
    <definedName name="QB_ROW_31240" localSheetId="0" hidden="1">Sheet1!$D$18</definedName>
    <definedName name="QB_ROW_34240" localSheetId="0" hidden="1">Sheet1!$D$20</definedName>
    <definedName name="QB_ROW_36340" localSheetId="0" hidden="1">Sheet1!$D$21</definedName>
    <definedName name="QB_ROW_38240" localSheetId="0" hidden="1">Sheet1!$D$22</definedName>
    <definedName name="QB_ROW_40240" localSheetId="0" hidden="1">Sheet1!$D$23</definedName>
    <definedName name="QB_ROW_41240" localSheetId="0" hidden="1">Sheet1!$D$24</definedName>
    <definedName name="QB_ROW_42240" localSheetId="0" hidden="1">Sheet1!$D$25</definedName>
    <definedName name="QB_ROW_43340" localSheetId="0" hidden="1">Sheet1!$D$28</definedName>
    <definedName name="QB_ROW_44240" localSheetId="0" hidden="1">Sheet1!$D$29</definedName>
    <definedName name="QB_ROW_47330" localSheetId="0" hidden="1">Sheet1!$C$12</definedName>
    <definedName name="QB_ROW_59330" localSheetId="0" hidden="1">Sheet1!$C$11</definedName>
    <definedName name="QB_ROW_7330" localSheetId="0" hidden="1">Sheet1!$C$13</definedName>
    <definedName name="QB_ROW_86311" localSheetId="0" hidden="1">Sheet1!$A$9</definedName>
    <definedName name="QBCANSUPPORTUPDATE" localSheetId="0">TRUE</definedName>
    <definedName name="QBCOMPANYFILENAME" localSheetId="0">"C:\Users\Public\Documents\Intuit\QuickBooks\Company Files\red rock center for independence 8-11-2022.qb.qbw"</definedName>
    <definedName name="QBENDDATE" localSheetId="0">20220731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I33" i="1" s="1"/>
  <c r="I8" i="1"/>
  <c r="I9" i="1" s="1"/>
  <c r="L32" i="1" l="1"/>
  <c r="K32" i="1"/>
  <c r="L31" i="1"/>
  <c r="K31" i="1"/>
  <c r="J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6" i="1"/>
  <c r="K16" i="1"/>
  <c r="L15" i="1"/>
  <c r="K15" i="1"/>
  <c r="L14" i="1"/>
  <c r="K14" i="1"/>
  <c r="L13" i="1"/>
  <c r="K13" i="1"/>
  <c r="L12" i="1"/>
  <c r="K12" i="1"/>
  <c r="L11" i="1"/>
  <c r="K11" i="1"/>
  <c r="J8" i="1"/>
  <c r="L6" i="1"/>
  <c r="K6" i="1"/>
  <c r="L4" i="1"/>
  <c r="K4" i="1"/>
  <c r="G32" i="1"/>
  <c r="G31" i="1"/>
  <c r="F30" i="1"/>
  <c r="F33" i="1" s="1"/>
  <c r="E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F8" i="1"/>
  <c r="F9" i="1" s="1"/>
  <c r="E8" i="1"/>
  <c r="G6" i="1"/>
  <c r="G4" i="1"/>
  <c r="G8" i="1" l="1"/>
  <c r="E9" i="1"/>
  <c r="G30" i="1"/>
  <c r="K8" i="1"/>
  <c r="E33" i="1"/>
  <c r="G33" i="1" s="1"/>
  <c r="L8" i="1"/>
  <c r="L30" i="1"/>
  <c r="J9" i="1"/>
  <c r="J33" i="1"/>
  <c r="L33" i="1" s="1"/>
  <c r="K30" i="1"/>
  <c r="L9" i="1" l="1"/>
  <c r="G9" i="1"/>
  <c r="K9" i="1"/>
  <c r="K33" i="1"/>
</calcChain>
</file>

<file path=xl/sharedStrings.xml><?xml version="1.0" encoding="utf-8"?>
<sst xmlns="http://schemas.openxmlformats.org/spreadsheetml/2006/main" count="39" uniqueCount="37">
  <si>
    <t>Income</t>
  </si>
  <si>
    <t>4100 · Grants</t>
  </si>
  <si>
    <t>4200 · Program Income</t>
  </si>
  <si>
    <t>4300 · Unrestricted</t>
  </si>
  <si>
    <t>4600 · Sales</t>
  </si>
  <si>
    <t>Total Income</t>
  </si>
  <si>
    <t>Gross Profit</t>
  </si>
  <si>
    <t>Expense</t>
  </si>
  <si>
    <t>6100 · Wages</t>
  </si>
  <si>
    <t>6200 · Fringe Benefits</t>
  </si>
  <si>
    <t>6300 · Payroll Expenses</t>
  </si>
  <si>
    <t>6500 · Equipment</t>
  </si>
  <si>
    <t>6600 · Supplies</t>
  </si>
  <si>
    <t>6700 · Contractual</t>
  </si>
  <si>
    <t>6800 · Other</t>
  </si>
  <si>
    <t>6802 · Community Integration</t>
  </si>
  <si>
    <t>6805 · Subscriptions</t>
  </si>
  <si>
    <t>6806 · Insurance</t>
  </si>
  <si>
    <t>6810 · Maintenance</t>
  </si>
  <si>
    <t>6820 · Phone</t>
  </si>
  <si>
    <t>6821 · Postage</t>
  </si>
  <si>
    <t>6824 · Rent</t>
  </si>
  <si>
    <t>6825 · Staff &amp; Board Training</t>
  </si>
  <si>
    <t>6826 · Technology &amp; Network</t>
  </si>
  <si>
    <t>6828 · Direct Consumer Support</t>
  </si>
  <si>
    <t>6830 · Travel in state</t>
  </si>
  <si>
    <t>6840 · Utilities</t>
  </si>
  <si>
    <t>Total 6800 · Other</t>
  </si>
  <si>
    <t>6900 · INDIRECT EXPENSES</t>
  </si>
  <si>
    <t>7100 · Unrestricted expense</t>
  </si>
  <si>
    <t>Total Expense</t>
  </si>
  <si>
    <t>8.3% of year</t>
  </si>
  <si>
    <t>YTD Actual</t>
  </si>
  <si>
    <t>YTD Budget</t>
  </si>
  <si>
    <t>Difference</t>
  </si>
  <si>
    <t>Annual Budget</t>
  </si>
  <si>
    <t>% of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</si>
</sst>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#%_);\(#,##0.0#%\)"/>
    <numFmt numFmtId="165" formatCode="0.00_);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39" fontId="3" fillId="0" borderId="0" xfId="0" applyNumberFormat="1" applyFont="1" applyBorder="1"/>
    <xf numFmtId="39" fontId="3" fillId="0" borderId="3" xfId="0" applyNumberFormat="1" applyFont="1" applyBorder="1"/>
    <xf numFmtId="164" fontId="3" fillId="0" borderId="3" xfId="0" applyNumberFormat="1" applyFont="1" applyBorder="1"/>
    <xf numFmtId="39" fontId="3" fillId="0" borderId="2" xfId="0" applyNumberFormat="1" applyFont="1" applyBorder="1"/>
    <xf numFmtId="164" fontId="3" fillId="0" borderId="2" xfId="0" applyNumberFormat="1" applyFont="1" applyBorder="1"/>
    <xf numFmtId="39" fontId="3" fillId="0" borderId="4" xfId="0" applyNumberFormat="1" applyFont="1" applyBorder="1"/>
    <xf numFmtId="164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165" fontId="0" fillId="0" borderId="0" xfId="0" applyNumberFormat="1" applyAlignment="1">
      <alignment horizontal="centerContinuous"/>
    </xf>
    <xf numFmtId="9" fontId="2" fillId="0" borderId="1" xfId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71B765-8CB1-EE2E-CDD1-A081A108D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37FD-9213-468E-9A70-EAB1DF87A578}">
  <sheetPr codeName="Sheet1"/>
  <dimension ref="A1:L33"/>
  <sheetViews>
    <sheetView tabSelected="1" workbookViewId="0">
      <pane xSplit="4" ySplit="2" topLeftCell="E3" activePane="bottomRight" state="frozenSplit"/>
      <selection pane="topRight" activeCell="F1" sqref="F1"/>
      <selection pane="bottomLeft" activeCell="A3" sqref="A3"/>
      <selection pane="bottomRight" activeCell="N5" sqref="N5"/>
    </sheetView>
  </sheetViews>
  <sheetFormatPr defaultRowHeight="15" x14ac:dyDescent="0.25"/>
  <cols>
    <col min="1" max="3" width="3" style="13" customWidth="1"/>
    <col min="4" max="4" width="26.5703125" style="13" customWidth="1"/>
    <col min="5" max="5" width="8.42578125" style="14" bestFit="1" customWidth="1"/>
    <col min="6" max="6" width="9.28515625" style="14" bestFit="1" customWidth="1"/>
    <col min="7" max="7" width="12" style="14" bestFit="1" customWidth="1"/>
    <col min="8" max="8" width="4.140625" style="14" customWidth="1"/>
    <col min="9" max="9" width="8.42578125" style="14" bestFit="1" customWidth="1"/>
    <col min="10" max="10" width="10.5703125" bestFit="1" customWidth="1"/>
    <col min="11" max="11" width="12" bestFit="1" customWidth="1"/>
    <col min="12" max="12" width="10.28515625" bestFit="1" customWidth="1"/>
  </cols>
  <sheetData>
    <row r="1" spans="1:12" ht="16.5" thickTop="1" thickBot="1" x14ac:dyDescent="0.3">
      <c r="A1" s="1"/>
      <c r="B1" s="1"/>
      <c r="C1" s="1"/>
      <c r="D1" s="1"/>
      <c r="E1" s="15"/>
      <c r="F1" s="15"/>
      <c r="G1" s="15"/>
      <c r="H1" s="15"/>
      <c r="I1" s="15"/>
      <c r="J1" s="15"/>
      <c r="L1" s="16" t="s">
        <v>31</v>
      </c>
    </row>
    <row r="2" spans="1:12" s="12" customFormat="1" ht="24.75" thickTop="1" thickBot="1" x14ac:dyDescent="0.3">
      <c r="A2" s="11"/>
      <c r="B2" s="11"/>
      <c r="C2" s="11"/>
      <c r="D2" s="11"/>
      <c r="E2" s="17" t="s">
        <v>32</v>
      </c>
      <c r="F2" s="18" t="s">
        <v>33</v>
      </c>
      <c r="G2" s="17" t="s">
        <v>34</v>
      </c>
      <c r="H2" s="19"/>
      <c r="I2" s="17" t="s">
        <v>32</v>
      </c>
      <c r="J2" s="18" t="s">
        <v>35</v>
      </c>
      <c r="K2" s="17" t="s">
        <v>34</v>
      </c>
      <c r="L2" s="16" t="s">
        <v>36</v>
      </c>
    </row>
    <row r="3" spans="1:12" ht="15.75" thickTop="1" x14ac:dyDescent="0.25">
      <c r="A3" s="1"/>
      <c r="B3" s="1" t="s">
        <v>0</v>
      </c>
      <c r="C3" s="1"/>
      <c r="D3" s="1"/>
      <c r="E3" s="2"/>
      <c r="F3" s="2"/>
      <c r="G3" s="2"/>
      <c r="H3" s="19"/>
      <c r="I3" s="2"/>
      <c r="J3" s="2"/>
      <c r="K3" s="2"/>
      <c r="L3" s="3"/>
    </row>
    <row r="4" spans="1:12" x14ac:dyDescent="0.25">
      <c r="A4" s="1"/>
      <c r="B4" s="1"/>
      <c r="C4" s="1" t="s">
        <v>1</v>
      </c>
      <c r="D4" s="1"/>
      <c r="E4" s="2">
        <v>89751.14</v>
      </c>
      <c r="F4" s="2">
        <v>105869.22</v>
      </c>
      <c r="G4" s="2">
        <f>ROUND((E4-F4),5)</f>
        <v>-16118.08</v>
      </c>
      <c r="H4" s="19"/>
      <c r="I4" s="2">
        <v>89751.14</v>
      </c>
      <c r="J4" s="2">
        <v>989689.74</v>
      </c>
      <c r="K4" s="2">
        <f>ROUND((I4-J4),5)</f>
        <v>-899938.6</v>
      </c>
      <c r="L4" s="3">
        <f>ROUND(IF(J4=0, IF(I4=0, 0, 1), I4/J4),5)</f>
        <v>9.0690000000000007E-2</v>
      </c>
    </row>
    <row r="5" spans="1:12" x14ac:dyDescent="0.25">
      <c r="A5" s="1"/>
      <c r="B5" s="1"/>
      <c r="C5" s="1" t="s">
        <v>2</v>
      </c>
      <c r="D5" s="1"/>
      <c r="E5" s="2">
        <v>60</v>
      </c>
      <c r="F5" s="2"/>
      <c r="G5" s="2"/>
      <c r="H5" s="19"/>
      <c r="I5" s="2">
        <v>60</v>
      </c>
      <c r="J5" s="2"/>
      <c r="K5" s="2"/>
      <c r="L5" s="3"/>
    </row>
    <row r="6" spans="1:12" x14ac:dyDescent="0.25">
      <c r="A6" s="1"/>
      <c r="B6" s="1"/>
      <c r="C6" s="1" t="s">
        <v>3</v>
      </c>
      <c r="D6" s="1"/>
      <c r="E6" s="2">
        <v>95.31</v>
      </c>
      <c r="F6" s="2">
        <v>0</v>
      </c>
      <c r="G6" s="2">
        <f>ROUND((E6-F6),5)</f>
        <v>95.31</v>
      </c>
      <c r="H6" s="19"/>
      <c r="I6" s="2">
        <v>95.31</v>
      </c>
      <c r="J6" s="2">
        <v>0</v>
      </c>
      <c r="K6" s="2">
        <f>ROUND((I6-J6),5)</f>
        <v>95.31</v>
      </c>
      <c r="L6" s="3">
        <f>ROUND(IF(J6=0, IF(I6=0, 0, 1), I6/J6),5)</f>
        <v>1</v>
      </c>
    </row>
    <row r="7" spans="1:12" ht="15.75" thickBot="1" x14ac:dyDescent="0.3">
      <c r="A7" s="1"/>
      <c r="B7" s="1"/>
      <c r="C7" s="1" t="s">
        <v>4</v>
      </c>
      <c r="D7" s="1"/>
      <c r="E7" s="4">
        <v>20</v>
      </c>
      <c r="F7" s="4"/>
      <c r="G7" s="4"/>
      <c r="H7" s="19"/>
      <c r="I7" s="4">
        <v>20</v>
      </c>
      <c r="J7" s="2"/>
      <c r="K7" s="2"/>
      <c r="L7" s="3"/>
    </row>
    <row r="8" spans="1:12" ht="15.75" thickBot="1" x14ac:dyDescent="0.3">
      <c r="A8" s="1"/>
      <c r="B8" s="1" t="s">
        <v>5</v>
      </c>
      <c r="C8" s="1"/>
      <c r="D8" s="1"/>
      <c r="E8" s="5">
        <f>ROUND(SUM(E3:E7),5)</f>
        <v>89926.45</v>
      </c>
      <c r="F8" s="5">
        <f>ROUND(SUM(F3:F7),5)</f>
        <v>105869.22</v>
      </c>
      <c r="G8" s="5">
        <f>ROUND((E8-F8),5)</f>
        <v>-15942.77</v>
      </c>
      <c r="H8" s="19"/>
      <c r="I8" s="5">
        <f>ROUND(SUM(I3:I7),5)</f>
        <v>89926.45</v>
      </c>
      <c r="J8" s="5">
        <f>ROUND(SUM(J3:J7),5)</f>
        <v>989689.74</v>
      </c>
      <c r="K8" s="5">
        <f>ROUND((I8-J8),5)</f>
        <v>-899763.29</v>
      </c>
      <c r="L8" s="6">
        <f>ROUND(IF(J8=0, IF(I8=0, 0, 1), I8/J8),5)</f>
        <v>9.0859999999999996E-2</v>
      </c>
    </row>
    <row r="9" spans="1:12" x14ac:dyDescent="0.25">
      <c r="A9" s="1" t="s">
        <v>6</v>
      </c>
      <c r="B9" s="1"/>
      <c r="C9" s="1"/>
      <c r="D9" s="1"/>
      <c r="E9" s="2">
        <f>E8</f>
        <v>89926.45</v>
      </c>
      <c r="F9" s="2">
        <f>F8</f>
        <v>105869.22</v>
      </c>
      <c r="G9" s="2">
        <f>ROUND((E9-F9),5)</f>
        <v>-15942.77</v>
      </c>
      <c r="H9" s="19"/>
      <c r="I9" s="2">
        <f>I8</f>
        <v>89926.45</v>
      </c>
      <c r="J9" s="2">
        <f>J8</f>
        <v>989689.74</v>
      </c>
      <c r="K9" s="2">
        <f>ROUND((I9-J9),5)</f>
        <v>-899763.29</v>
      </c>
      <c r="L9" s="3">
        <f>ROUND(IF(J9=0, IF(I9=0, 0, 1), I9/J9),5)</f>
        <v>9.0859999999999996E-2</v>
      </c>
    </row>
    <row r="10" spans="1:12" x14ac:dyDescent="0.25">
      <c r="A10" s="1"/>
      <c r="B10" s="1" t="s">
        <v>7</v>
      </c>
      <c r="C10" s="1"/>
      <c r="D10" s="1"/>
      <c r="E10" s="2"/>
      <c r="F10" s="2"/>
      <c r="G10" s="2"/>
      <c r="H10" s="19"/>
      <c r="I10" s="2"/>
      <c r="J10" s="2"/>
      <c r="K10" s="2"/>
      <c r="L10" s="3"/>
    </row>
    <row r="11" spans="1:12" x14ac:dyDescent="0.25">
      <c r="A11" s="1"/>
      <c r="B11" s="1"/>
      <c r="C11" s="1" t="s">
        <v>8</v>
      </c>
      <c r="D11" s="1"/>
      <c r="E11" s="2">
        <v>43800.13</v>
      </c>
      <c r="F11" s="2">
        <v>47918.92</v>
      </c>
      <c r="G11" s="2">
        <f>ROUND((E11-F11),5)</f>
        <v>-4118.79</v>
      </c>
      <c r="H11" s="19"/>
      <c r="I11" s="2">
        <v>43800.13</v>
      </c>
      <c r="J11" s="2">
        <v>552026.4</v>
      </c>
      <c r="K11" s="2">
        <f>ROUND((I11-J11),5)</f>
        <v>-508226.27</v>
      </c>
      <c r="L11" s="3">
        <f>ROUND(IF(J11=0, IF(I11=0, 0, 1), I11/J11),5)</f>
        <v>7.9339999999999994E-2</v>
      </c>
    </row>
    <row r="12" spans="1:12" x14ac:dyDescent="0.25">
      <c r="A12" s="1"/>
      <c r="B12" s="1"/>
      <c r="C12" s="1" t="s">
        <v>9</v>
      </c>
      <c r="D12" s="1"/>
      <c r="E12" s="2">
        <v>7374.78</v>
      </c>
      <c r="F12" s="2">
        <v>8847.17</v>
      </c>
      <c r="G12" s="2">
        <f>ROUND((E12-F12),5)</f>
        <v>-1472.39</v>
      </c>
      <c r="H12" s="19"/>
      <c r="I12" s="2">
        <v>7374.78</v>
      </c>
      <c r="J12" s="2">
        <v>106167.69</v>
      </c>
      <c r="K12" s="2">
        <f>ROUND((I12-J12),5)</f>
        <v>-98792.91</v>
      </c>
      <c r="L12" s="3">
        <f>ROUND(IF(J12=0, IF(I12=0, 0, 1), I12/J12),5)</f>
        <v>6.9459999999999994E-2</v>
      </c>
    </row>
    <row r="13" spans="1:12" x14ac:dyDescent="0.25">
      <c r="A13" s="1"/>
      <c r="B13" s="1"/>
      <c r="C13" s="1" t="s">
        <v>10</v>
      </c>
      <c r="D13" s="1"/>
      <c r="E13" s="2">
        <v>3422.82</v>
      </c>
      <c r="F13" s="2">
        <v>3519.26</v>
      </c>
      <c r="G13" s="2">
        <f>ROUND((E13-F13),5)</f>
        <v>-96.44</v>
      </c>
      <c r="H13" s="19"/>
      <c r="I13" s="2">
        <v>3422.82</v>
      </c>
      <c r="J13" s="2">
        <v>42230.02</v>
      </c>
      <c r="K13" s="2">
        <f>ROUND((I13-J13),5)</f>
        <v>-38807.199999999997</v>
      </c>
      <c r="L13" s="3">
        <f>ROUND(IF(J13=0, IF(I13=0, 0, 1), I13/J13),5)</f>
        <v>8.1049999999999997E-2</v>
      </c>
    </row>
    <row r="14" spans="1:12" x14ac:dyDescent="0.25">
      <c r="A14" s="1"/>
      <c r="B14" s="1"/>
      <c r="C14" s="1" t="s">
        <v>11</v>
      </c>
      <c r="D14" s="1"/>
      <c r="E14" s="2">
        <v>0</v>
      </c>
      <c r="F14" s="2">
        <v>125</v>
      </c>
      <c r="G14" s="2">
        <f>ROUND((E14-F14),5)</f>
        <v>-125</v>
      </c>
      <c r="H14" s="19"/>
      <c r="I14" s="2">
        <v>0</v>
      </c>
      <c r="J14" s="2">
        <v>1500</v>
      </c>
      <c r="K14" s="2">
        <f>ROUND((I14-J14),5)</f>
        <v>-1500</v>
      </c>
      <c r="L14" s="3">
        <f>ROUND(IF(J14=0, IF(I14=0, 0, 1), I14/J14),5)</f>
        <v>0</v>
      </c>
    </row>
    <row r="15" spans="1:12" x14ac:dyDescent="0.25">
      <c r="A15" s="1"/>
      <c r="B15" s="1"/>
      <c r="C15" s="1" t="s">
        <v>12</v>
      </c>
      <c r="D15" s="1"/>
      <c r="E15" s="2">
        <v>490.82</v>
      </c>
      <c r="F15" s="2">
        <v>4661.3</v>
      </c>
      <c r="G15" s="2">
        <f>ROUND((E15-F15),5)</f>
        <v>-4170.4799999999996</v>
      </c>
      <c r="H15" s="19"/>
      <c r="I15" s="2">
        <v>490.82</v>
      </c>
      <c r="J15" s="2">
        <v>11077.93</v>
      </c>
      <c r="K15" s="2">
        <f>ROUND((I15-J15),5)</f>
        <v>-10587.11</v>
      </c>
      <c r="L15" s="3">
        <f>ROUND(IF(J15=0, IF(I15=0, 0, 1), I15/J15),5)</f>
        <v>4.4310000000000002E-2</v>
      </c>
    </row>
    <row r="16" spans="1:12" x14ac:dyDescent="0.25">
      <c r="A16" s="1"/>
      <c r="B16" s="1"/>
      <c r="C16" s="1" t="s">
        <v>13</v>
      </c>
      <c r="D16" s="1"/>
      <c r="E16" s="2">
        <v>2326</v>
      </c>
      <c r="F16" s="2">
        <v>4571.63</v>
      </c>
      <c r="G16" s="2">
        <f>ROUND((E16-F16),5)</f>
        <v>-2245.63</v>
      </c>
      <c r="H16" s="19"/>
      <c r="I16" s="2">
        <v>2326</v>
      </c>
      <c r="J16" s="2">
        <v>58900</v>
      </c>
      <c r="K16" s="2">
        <f>ROUND((I16-J16),5)</f>
        <v>-56574</v>
      </c>
      <c r="L16" s="3">
        <f>ROUND(IF(J16=0, IF(I16=0, 0, 1), I16/J16),5)</f>
        <v>3.9489999999999997E-2</v>
      </c>
    </row>
    <row r="17" spans="1:12" x14ac:dyDescent="0.25">
      <c r="A17" s="1"/>
      <c r="B17" s="1"/>
      <c r="C17" s="1" t="s">
        <v>14</v>
      </c>
      <c r="D17" s="1"/>
      <c r="E17" s="2"/>
      <c r="F17" s="2"/>
      <c r="G17" s="2"/>
      <c r="H17" s="19"/>
      <c r="I17" s="2"/>
      <c r="J17" s="2"/>
      <c r="K17" s="2"/>
      <c r="L17" s="3"/>
    </row>
    <row r="18" spans="1:12" x14ac:dyDescent="0.25">
      <c r="A18" s="1"/>
      <c r="B18" s="1"/>
      <c r="C18" s="1"/>
      <c r="D18" s="1" t="s">
        <v>15</v>
      </c>
      <c r="E18" s="2">
        <v>1722.51</v>
      </c>
      <c r="F18" s="2">
        <v>1862.51</v>
      </c>
      <c r="G18" s="2">
        <f>ROUND((E18-F18),5)</f>
        <v>-140</v>
      </c>
      <c r="H18" s="19"/>
      <c r="I18" s="2">
        <v>1722.51</v>
      </c>
      <c r="J18" s="2">
        <v>22350.560000000001</v>
      </c>
      <c r="K18" s="2">
        <f>ROUND((I18-J18),5)</f>
        <v>-20628.05</v>
      </c>
      <c r="L18" s="3">
        <f>ROUND(IF(J18=0, IF(I18=0, 0, 1), I18/J18),5)</f>
        <v>7.707E-2</v>
      </c>
    </row>
    <row r="19" spans="1:12" x14ac:dyDescent="0.25">
      <c r="A19" s="1"/>
      <c r="B19" s="1"/>
      <c r="C19" s="1"/>
      <c r="D19" s="1" t="s">
        <v>16</v>
      </c>
      <c r="E19" s="2">
        <v>1709.09</v>
      </c>
      <c r="F19" s="2">
        <v>1041.74</v>
      </c>
      <c r="G19" s="2">
        <f>ROUND((E19-F19),5)</f>
        <v>667.35</v>
      </c>
      <c r="H19" s="19"/>
      <c r="I19" s="2">
        <v>1709.09</v>
      </c>
      <c r="J19" s="2">
        <v>12500</v>
      </c>
      <c r="K19" s="2">
        <f>ROUND((I19-J19),5)</f>
        <v>-10790.91</v>
      </c>
      <c r="L19" s="3">
        <f>ROUND(IF(J19=0, IF(I19=0, 0, 1), I19/J19),5)</f>
        <v>0.13672999999999999</v>
      </c>
    </row>
    <row r="20" spans="1:12" x14ac:dyDescent="0.25">
      <c r="A20" s="1"/>
      <c r="B20" s="1"/>
      <c r="C20" s="1"/>
      <c r="D20" s="1" t="s">
        <v>17</v>
      </c>
      <c r="E20" s="2">
        <v>0</v>
      </c>
      <c r="F20" s="2">
        <v>1583.37</v>
      </c>
      <c r="G20" s="2">
        <f>ROUND((E20-F20),5)</f>
        <v>-1583.37</v>
      </c>
      <c r="H20" s="19"/>
      <c r="I20" s="2">
        <v>0</v>
      </c>
      <c r="J20" s="2">
        <v>19000</v>
      </c>
      <c r="K20" s="2">
        <f>ROUND((I20-J20),5)</f>
        <v>-19000</v>
      </c>
      <c r="L20" s="3">
        <f>ROUND(IF(J20=0, IF(I20=0, 0, 1), I20/J20),5)</f>
        <v>0</v>
      </c>
    </row>
    <row r="21" spans="1:12" x14ac:dyDescent="0.25">
      <c r="A21" s="1"/>
      <c r="B21" s="1"/>
      <c r="C21" s="1"/>
      <c r="D21" s="1" t="s">
        <v>18</v>
      </c>
      <c r="E21" s="2">
        <v>72.989999999999995</v>
      </c>
      <c r="F21" s="2">
        <v>125</v>
      </c>
      <c r="G21" s="2">
        <f>ROUND((E21-F21),5)</f>
        <v>-52.01</v>
      </c>
      <c r="H21" s="19"/>
      <c r="I21" s="2">
        <v>72.989999999999995</v>
      </c>
      <c r="J21" s="2">
        <v>1500</v>
      </c>
      <c r="K21" s="2">
        <f>ROUND((I21-J21),5)</f>
        <v>-1427.01</v>
      </c>
      <c r="L21" s="3">
        <f>ROUND(IF(J21=0, IF(I21=0, 0, 1), I21/J21),5)</f>
        <v>4.8660000000000002E-2</v>
      </c>
    </row>
    <row r="22" spans="1:12" x14ac:dyDescent="0.25">
      <c r="A22" s="1"/>
      <c r="B22" s="1"/>
      <c r="C22" s="1"/>
      <c r="D22" s="1" t="s">
        <v>19</v>
      </c>
      <c r="E22" s="2">
        <v>877.82</v>
      </c>
      <c r="F22" s="2">
        <v>750</v>
      </c>
      <c r="G22" s="2">
        <f>ROUND((E22-F22),5)</f>
        <v>127.82</v>
      </c>
      <c r="H22" s="19"/>
      <c r="I22" s="2">
        <v>877.82</v>
      </c>
      <c r="J22" s="2">
        <v>9000</v>
      </c>
      <c r="K22" s="2">
        <f>ROUND((I22-J22),5)</f>
        <v>-8122.18</v>
      </c>
      <c r="L22" s="3">
        <f>ROUND(IF(J22=0, IF(I22=0, 0, 1), I22/J22),5)</f>
        <v>9.7540000000000002E-2</v>
      </c>
    </row>
    <row r="23" spans="1:12" x14ac:dyDescent="0.25">
      <c r="A23" s="1"/>
      <c r="B23" s="1"/>
      <c r="C23" s="1"/>
      <c r="D23" s="1" t="s">
        <v>20</v>
      </c>
      <c r="E23" s="2">
        <v>0</v>
      </c>
      <c r="F23" s="2">
        <v>125</v>
      </c>
      <c r="G23" s="2">
        <f>ROUND((E23-F23),5)</f>
        <v>-125</v>
      </c>
      <c r="H23" s="19"/>
      <c r="I23" s="2">
        <v>0</v>
      </c>
      <c r="J23" s="2">
        <v>1500</v>
      </c>
      <c r="K23" s="2">
        <f>ROUND((I23-J23),5)</f>
        <v>-1500</v>
      </c>
      <c r="L23" s="3">
        <f>ROUND(IF(J23=0, IF(I23=0, 0, 1), I23/J23),5)</f>
        <v>0</v>
      </c>
    </row>
    <row r="24" spans="1:12" x14ac:dyDescent="0.25">
      <c r="A24" s="1"/>
      <c r="B24" s="1"/>
      <c r="C24" s="1"/>
      <c r="D24" s="1" t="s">
        <v>21</v>
      </c>
      <c r="E24" s="2">
        <v>7216.8</v>
      </c>
      <c r="F24" s="2">
        <v>6266.91</v>
      </c>
      <c r="G24" s="2">
        <f>ROUND((E24-F24),5)</f>
        <v>949.89</v>
      </c>
      <c r="H24" s="19"/>
      <c r="I24" s="2">
        <v>7216.8</v>
      </c>
      <c r="J24" s="2">
        <v>75201.600000000006</v>
      </c>
      <c r="K24" s="2">
        <f>ROUND((I24-J24),5)</f>
        <v>-67984.800000000003</v>
      </c>
      <c r="L24" s="3">
        <f>ROUND(IF(J24=0, IF(I24=0, 0, 1), I24/J24),5)</f>
        <v>9.597E-2</v>
      </c>
    </row>
    <row r="25" spans="1:12" x14ac:dyDescent="0.25">
      <c r="A25" s="1"/>
      <c r="B25" s="1"/>
      <c r="C25" s="1"/>
      <c r="D25" s="1" t="s">
        <v>22</v>
      </c>
      <c r="E25" s="2">
        <v>949.9</v>
      </c>
      <c r="F25" s="2">
        <v>434.7</v>
      </c>
      <c r="G25" s="2">
        <f>ROUND((E25-F25),5)</f>
        <v>515.20000000000005</v>
      </c>
      <c r="H25" s="19"/>
      <c r="I25" s="2">
        <v>949.9</v>
      </c>
      <c r="J25" s="2">
        <v>5215.96</v>
      </c>
      <c r="K25" s="2">
        <f>ROUND((I25-J25),5)</f>
        <v>-4266.0600000000004</v>
      </c>
      <c r="L25" s="3">
        <f>ROUND(IF(J25=0, IF(I25=0, 0, 1), I25/J25),5)</f>
        <v>0.18210999999999999</v>
      </c>
    </row>
    <row r="26" spans="1:12" x14ac:dyDescent="0.25">
      <c r="A26" s="1"/>
      <c r="B26" s="1"/>
      <c r="C26" s="1"/>
      <c r="D26" s="1" t="s">
        <v>23</v>
      </c>
      <c r="E26" s="2">
        <v>290</v>
      </c>
      <c r="F26" s="2">
        <v>416.63</v>
      </c>
      <c r="G26" s="2">
        <f>ROUND((E26-F26),5)</f>
        <v>-126.63</v>
      </c>
      <c r="H26" s="19"/>
      <c r="I26" s="2">
        <v>290</v>
      </c>
      <c r="J26" s="2">
        <v>5000</v>
      </c>
      <c r="K26" s="2">
        <f>ROUND((I26-J26),5)</f>
        <v>-4710</v>
      </c>
      <c r="L26" s="3">
        <f>ROUND(IF(J26=0, IF(I26=0, 0, 1), I26/J26),5)</f>
        <v>5.8000000000000003E-2</v>
      </c>
    </row>
    <row r="27" spans="1:12" x14ac:dyDescent="0.25">
      <c r="A27" s="1"/>
      <c r="B27" s="1"/>
      <c r="C27" s="1"/>
      <c r="D27" s="1" t="s">
        <v>24</v>
      </c>
      <c r="E27" s="2">
        <v>3259.71</v>
      </c>
      <c r="F27" s="2">
        <v>15000</v>
      </c>
      <c r="G27" s="2">
        <f>ROUND((E27-F27),5)</f>
        <v>-11740.29</v>
      </c>
      <c r="H27" s="19"/>
      <c r="I27" s="2">
        <v>3259.71</v>
      </c>
      <c r="J27" s="2">
        <v>15000</v>
      </c>
      <c r="K27" s="2">
        <f>ROUND((I27-J27),5)</f>
        <v>-11740.29</v>
      </c>
      <c r="L27" s="3">
        <f>ROUND(IF(J27=0, IF(I27=0, 0, 1), I27/J27),5)</f>
        <v>0.21731</v>
      </c>
    </row>
    <row r="28" spans="1:12" x14ac:dyDescent="0.25">
      <c r="A28" s="1"/>
      <c r="B28" s="1"/>
      <c r="C28" s="1"/>
      <c r="D28" s="1" t="s">
        <v>25</v>
      </c>
      <c r="E28" s="2">
        <v>1665.34</v>
      </c>
      <c r="F28" s="2">
        <v>1666.63</v>
      </c>
      <c r="G28" s="2">
        <f>ROUND((E28-F28),5)</f>
        <v>-1.29</v>
      </c>
      <c r="H28" s="19"/>
      <c r="I28" s="2">
        <v>1665.34</v>
      </c>
      <c r="J28" s="2">
        <v>20000</v>
      </c>
      <c r="K28" s="2">
        <f>ROUND((I28-J28),5)</f>
        <v>-18334.66</v>
      </c>
      <c r="L28" s="3">
        <f>ROUND(IF(J28=0, IF(I28=0, 0, 1), I28/J28),5)</f>
        <v>8.3269999999999997E-2</v>
      </c>
    </row>
    <row r="29" spans="1:12" ht="15.75" thickBot="1" x14ac:dyDescent="0.3">
      <c r="A29" s="1"/>
      <c r="B29" s="1"/>
      <c r="C29" s="1"/>
      <c r="D29" s="1" t="s">
        <v>26</v>
      </c>
      <c r="E29" s="7">
        <v>637.74</v>
      </c>
      <c r="F29" s="7">
        <v>681.6</v>
      </c>
      <c r="G29" s="7">
        <f>ROUND((E29-F29),5)</f>
        <v>-43.86</v>
      </c>
      <c r="H29" s="19"/>
      <c r="I29" s="7">
        <v>637.74</v>
      </c>
      <c r="J29" s="7">
        <v>8179.2</v>
      </c>
      <c r="K29" s="7">
        <f>ROUND((I29-J29),5)</f>
        <v>-7541.46</v>
      </c>
      <c r="L29" s="8">
        <f>ROUND(IF(J29=0, IF(I29=0, 0, 1), I29/J29),5)</f>
        <v>7.7969999999999998E-2</v>
      </c>
    </row>
    <row r="30" spans="1:12" x14ac:dyDescent="0.25">
      <c r="A30" s="1"/>
      <c r="B30" s="1"/>
      <c r="C30" s="1" t="s">
        <v>27</v>
      </c>
      <c r="D30" s="1"/>
      <c r="E30" s="2">
        <f>ROUND(SUM(E17:E29),5)</f>
        <v>18401.900000000001</v>
      </c>
      <c r="F30" s="2">
        <f>ROUND(SUM(F17:F29),5)</f>
        <v>29954.09</v>
      </c>
      <c r="G30" s="2">
        <f>ROUND((E30-F30),5)</f>
        <v>-11552.19</v>
      </c>
      <c r="H30" s="19"/>
      <c r="I30" s="2">
        <f>ROUND(SUM(I17:I29),5)</f>
        <v>18401.900000000001</v>
      </c>
      <c r="J30" s="2">
        <f>ROUND(SUM(J17:J29),5)</f>
        <v>194447.32</v>
      </c>
      <c r="K30" s="2">
        <f>ROUND((I30-J30),5)</f>
        <v>-176045.42</v>
      </c>
      <c r="L30" s="3">
        <f>ROUND(IF(J30=0, IF(I30=0, 0, 1), I30/J30),5)</f>
        <v>9.4640000000000002E-2</v>
      </c>
    </row>
    <row r="31" spans="1:12" x14ac:dyDescent="0.25">
      <c r="A31" s="1"/>
      <c r="B31" s="1"/>
      <c r="C31" s="1" t="s">
        <v>28</v>
      </c>
      <c r="D31" s="1"/>
      <c r="E31" s="2">
        <v>0</v>
      </c>
      <c r="F31" s="2">
        <v>25108.66</v>
      </c>
      <c r="G31" s="2">
        <f>ROUND((E31-F31),5)</f>
        <v>-25108.66</v>
      </c>
      <c r="H31" s="19"/>
      <c r="I31" s="2">
        <v>0</v>
      </c>
      <c r="J31" s="2">
        <v>234378.05</v>
      </c>
      <c r="K31" s="2">
        <f>ROUND((I31-J31),5)</f>
        <v>-234378.05</v>
      </c>
      <c r="L31" s="3">
        <f>ROUND(IF(J31=0, IF(I31=0, 0, 1), I31/J31),5)</f>
        <v>0</v>
      </c>
    </row>
    <row r="32" spans="1:12" ht="15.75" thickBot="1" x14ac:dyDescent="0.3">
      <c r="A32" s="1"/>
      <c r="B32" s="1"/>
      <c r="C32" s="1" t="s">
        <v>29</v>
      </c>
      <c r="D32" s="1"/>
      <c r="E32" s="4">
        <v>3359.48</v>
      </c>
      <c r="F32" s="4">
        <v>0</v>
      </c>
      <c r="G32" s="4">
        <f>ROUND((E32-F32),5)</f>
        <v>3359.48</v>
      </c>
      <c r="H32" s="19"/>
      <c r="I32" s="4">
        <v>3359.48</v>
      </c>
      <c r="J32" s="2">
        <v>0</v>
      </c>
      <c r="K32" s="2">
        <f>ROUND((I32-J32),5)</f>
        <v>3359.48</v>
      </c>
      <c r="L32" s="3">
        <f>ROUND(IF(J32=0, IF(I32=0, 0, 1), I32/J32),5)</f>
        <v>1</v>
      </c>
    </row>
    <row r="33" spans="1:12" x14ac:dyDescent="0.25">
      <c r="A33" s="1"/>
      <c r="B33" s="1" t="s">
        <v>30</v>
      </c>
      <c r="C33" s="1"/>
      <c r="D33" s="1"/>
      <c r="E33" s="9">
        <f>ROUND(SUM(E10:E16)+SUM(E30:E32),5)</f>
        <v>79175.929999999993</v>
      </c>
      <c r="F33" s="9">
        <f>ROUND(SUM(F10:F16)+SUM(F30:F32),5)</f>
        <v>124706.03</v>
      </c>
      <c r="G33" s="9">
        <f>ROUND((E33-F33),5)</f>
        <v>-45530.1</v>
      </c>
      <c r="H33" s="19"/>
      <c r="I33" s="9">
        <f>ROUND(SUM(I10:I16)+SUM(I30:I32),5)</f>
        <v>79175.929999999993</v>
      </c>
      <c r="J33" s="9">
        <f>ROUND(SUM(J10:J16)+SUM(J30:J32),5)</f>
        <v>1200727.4099999999</v>
      </c>
      <c r="K33" s="9">
        <f>ROUND((I33-J33),5)</f>
        <v>-1121551.48</v>
      </c>
      <c r="L33" s="10">
        <f>ROUND(IF(J33=0, IF(I33=0, 0, 1), I33/J33),5)</f>
        <v>6.5939999999999999E-2</v>
      </c>
    </row>
  </sheetData>
  <pageMargins left="0.7" right="0.7" top="0.75" bottom="0.75" header="0.1" footer="0.3"/>
  <pageSetup scale="80" fitToHeight="0" orientation="portrait" r:id="rId1"/>
  <headerFooter>
    <oddHeader>&amp;L&amp;"Arial,Bold"&amp;8 1:36 PM
&amp;"Arial,Bold"&amp;8 08/12/22
&amp;"Arial,Bold"&amp;8 Accrual Basis&amp;C&amp;"Arial,Bold"&amp;12 Red Rock Center for Independence
&amp;"Arial,Bold"&amp;14 Profit &amp;&amp; Loss Budget vs. Actual
&amp;"Arial,Bold"&amp;10 July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CGNPSOLUTIONS</cp:lastModifiedBy>
  <cp:lastPrinted>2022-08-12T19:41:05Z</cp:lastPrinted>
  <dcterms:created xsi:type="dcterms:W3CDTF">2022-08-12T19:36:32Z</dcterms:created>
  <dcterms:modified xsi:type="dcterms:W3CDTF">2022-08-12T19:41:21Z</dcterms:modified>
</cp:coreProperties>
</file>