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NPSOLUTIONS\Documents\RRCI\Carol\Board Meetings\10-2021\"/>
    </mc:Choice>
  </mc:AlternateContent>
  <xr:revisionPtr revIDLastSave="0" documentId="13_ncr:1_{F300B724-422A-40C5-BC52-3E31E0B6DA62}" xr6:coauthVersionLast="47" xr6:coauthVersionMax="47" xr10:uidLastSave="{00000000-0000-0000-0000-000000000000}"/>
  <bookViews>
    <workbookView xWindow="1515" yWindow="1515" windowWidth="21600" windowHeight="11385" xr2:uid="{D8489961-5354-4384-A059-2823E43839A6}"/>
  </bookViews>
  <sheets>
    <sheet name="Sheet1" sheetId="1" r:id="rId1"/>
  </sheets>
  <definedNames>
    <definedName name="_xlnm.Print_Titles" localSheetId="0">Sheet1!$A:$E,Sheet1!$1:$2</definedName>
    <definedName name="QB_COLUMN_59200" localSheetId="0" hidden="1">Sheet1!$F$2</definedName>
    <definedName name="QB_COLUMN_63620" localSheetId="0" hidden="1">Sheet1!$H$2</definedName>
    <definedName name="QB_COLUMN_64430" localSheetId="0" hidden="1">Sheet1!#REF!</definedName>
    <definedName name="QB_COLUMN_76210" localSheetId="0" hidden="1">Sheet1!$G$2</definedName>
    <definedName name="QB_DATA_0" localSheetId="0" hidden="1">Sheet1!$4:$4,Sheet1!$5:$5,Sheet1!$6:$6,Sheet1!$7:$7,Sheet1!$8:$8,Sheet1!$12:$12,Sheet1!$13:$13,Sheet1!$14:$14,Sheet1!$15:$15,Sheet1!$16:$16,Sheet1!$17:$17,Sheet1!$18:$18,Sheet1!$20:$20,Sheet1!$21:$21,Sheet1!$22:$22,Sheet1!$23:$23</definedName>
    <definedName name="QB_DATA_1" localSheetId="0" hidden="1">Sheet1!$24:$24,Sheet1!$25:$25,Sheet1!$26:$26,Sheet1!$27:$27,Sheet1!$28:$28,Sheet1!$29:$29,Sheet1!$30:$30,Sheet1!$31:$31,Sheet1!$32:$32,Sheet1!$33:$33,Sheet1!$35:$35</definedName>
    <definedName name="QB_FORMULA_0" localSheetId="0" hidden="1">Sheet1!$H$4,Sheet1!#REF!,Sheet1!$H$6,Sheet1!#REF!,Sheet1!$F$9,Sheet1!$G$9,Sheet1!$H$9,Sheet1!#REF!,Sheet1!$F$10,Sheet1!$G$10,Sheet1!$H$10,Sheet1!#REF!,Sheet1!$H$12,Sheet1!#REF!,Sheet1!$H$13,Sheet1!#REF!</definedName>
    <definedName name="QB_FORMULA_1" localSheetId="0" hidden="1">Sheet1!$H$14,Sheet1!#REF!,Sheet1!$H$15,Sheet1!#REF!,Sheet1!$H$16,Sheet1!#REF!,Sheet1!$H$17,Sheet1!#REF!,Sheet1!$H$18,Sheet1!#REF!,Sheet1!$H$20,Sheet1!#REF!,Sheet1!$H$21,Sheet1!#REF!,Sheet1!$H$22,Sheet1!#REF!</definedName>
    <definedName name="QB_FORMULA_2" localSheetId="0" hidden="1">Sheet1!$H$23,Sheet1!#REF!,Sheet1!$H$24,Sheet1!#REF!,Sheet1!$H$25,Sheet1!#REF!,Sheet1!$H$26,Sheet1!#REF!,Sheet1!$H$27,Sheet1!#REF!,Sheet1!$H$28,Sheet1!#REF!,Sheet1!$H$29,Sheet1!#REF!,Sheet1!$H$31,Sheet1!#REF!</definedName>
    <definedName name="QB_FORMULA_3" localSheetId="0" hidden="1">Sheet1!$H$32,Sheet1!#REF!,Sheet1!$H$33,Sheet1!#REF!,Sheet1!$F$34,Sheet1!$G$34,Sheet1!$H$34,Sheet1!#REF!,Sheet1!$H$35,Sheet1!#REF!,Sheet1!$F$36,Sheet1!$G$36,Sheet1!$H$36,Sheet1!#REF!,Sheet1!$F$37,Sheet1!$G$37</definedName>
    <definedName name="QB_FORMULA_4" localSheetId="0" hidden="1">Sheet1!$H$37,Sheet1!#REF!</definedName>
    <definedName name="QB_ROW_10330" localSheetId="0" hidden="1">Sheet1!$D$4</definedName>
    <definedName name="QB_ROW_103330" localSheetId="0" hidden="1">Sheet1!$D$35</definedName>
    <definedName name="QB_ROW_109330" localSheetId="0" hidden="1">Sheet1!$D$5</definedName>
    <definedName name="QB_ROW_18301" localSheetId="0" hidden="1">Sheet1!$A$37</definedName>
    <definedName name="QB_ROW_20022" localSheetId="0" hidden="1">Sheet1!$C$3</definedName>
    <definedName name="QB_ROW_20322" localSheetId="0" hidden="1">Sheet1!$C$9</definedName>
    <definedName name="QB_ROW_20330" localSheetId="0" hidden="1">Sheet1!$D$6</definedName>
    <definedName name="QB_ROW_21022" localSheetId="0" hidden="1">Sheet1!$C$11</definedName>
    <definedName name="QB_ROW_21322" localSheetId="0" hidden="1">Sheet1!$C$36</definedName>
    <definedName name="QB_ROW_22330" localSheetId="0" hidden="1">Sheet1!$D$18</definedName>
    <definedName name="QB_ROW_224240" localSheetId="0" hidden="1">Sheet1!$E$21</definedName>
    <definedName name="QB_ROW_225240" localSheetId="0" hidden="1">Sheet1!$E$29</definedName>
    <definedName name="QB_ROW_23030" localSheetId="0" hidden="1">Sheet1!$D$19</definedName>
    <definedName name="QB_ROW_233230" localSheetId="0" hidden="1">Sheet1!$D$8</definedName>
    <definedName name="QB_ROW_23330" localSheetId="0" hidden="1">Sheet1!$D$34</definedName>
    <definedName name="QB_ROW_235230" localSheetId="0" hidden="1">Sheet1!$D$7</definedName>
    <definedName name="QB_ROW_24230" localSheetId="0" hidden="1">Sheet1!$D$17</definedName>
    <definedName name="QB_ROW_25230" localSheetId="0" hidden="1">Sheet1!$D$15</definedName>
    <definedName name="QB_ROW_26330" localSheetId="0" hidden="1">Sheet1!$D$16</definedName>
    <definedName name="QB_ROW_268240" localSheetId="0" hidden="1">Sheet1!$E$33</definedName>
    <definedName name="QB_ROW_286240" localSheetId="0" hidden="1">Sheet1!$E$30</definedName>
    <definedName name="QB_ROW_31240" localSheetId="0" hidden="1">Sheet1!$E$20</definedName>
    <definedName name="QB_ROW_34240" localSheetId="0" hidden="1">Sheet1!$E$22</definedName>
    <definedName name="QB_ROW_36340" localSheetId="0" hidden="1">Sheet1!$E$23</definedName>
    <definedName name="QB_ROW_38240" localSheetId="0" hidden="1">Sheet1!$E$24</definedName>
    <definedName name="QB_ROW_39240" localSheetId="0" hidden="1">Sheet1!$E$26</definedName>
    <definedName name="QB_ROW_40240" localSheetId="0" hidden="1">Sheet1!$E$25</definedName>
    <definedName name="QB_ROW_41240" localSheetId="0" hidden="1">Sheet1!$E$27</definedName>
    <definedName name="QB_ROW_42240" localSheetId="0" hidden="1">Sheet1!$E$28</definedName>
    <definedName name="QB_ROW_43340" localSheetId="0" hidden="1">Sheet1!$E$31</definedName>
    <definedName name="QB_ROW_44240" localSheetId="0" hidden="1">Sheet1!$E$32</definedName>
    <definedName name="QB_ROW_47330" localSheetId="0" hidden="1">Sheet1!$D$13</definedName>
    <definedName name="QB_ROW_59330" localSheetId="0" hidden="1">Sheet1!$D$12</definedName>
    <definedName name="QB_ROW_7330" localSheetId="0" hidden="1">Sheet1!$D$14</definedName>
    <definedName name="QB_ROW_86311" localSheetId="0" hidden="1">Sheet1!$B$10</definedName>
    <definedName name="QBCANSUPPORTUPDATE" localSheetId="0">TRUE</definedName>
    <definedName name="QBCOMPANYFILENAME" localSheetId="0">"C:\Users\Public\Documents\Intuit\QuickBooks\Company Files\red rock center for independence 11-5-21.qb.qbw"</definedName>
    <definedName name="QBENDDATE" localSheetId="0">20211031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"b9148b037f1a4b3e909cdcd7fc2a4bbc"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5</definedName>
    <definedName name="QBSTARTDATE" localSheetId="0">20210701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1" l="1"/>
  <c r="O37" i="1" s="1"/>
  <c r="O34" i="1"/>
  <c r="J34" i="1"/>
  <c r="J36" i="1" s="1"/>
  <c r="J9" i="1"/>
  <c r="J10" i="1" s="1"/>
  <c r="M35" i="1"/>
  <c r="L35" i="1"/>
  <c r="K34" i="1"/>
  <c r="K36" i="1" s="1"/>
  <c r="M33" i="1"/>
  <c r="L33" i="1"/>
  <c r="M32" i="1"/>
  <c r="L32" i="1"/>
  <c r="M31" i="1"/>
  <c r="L31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K9" i="1"/>
  <c r="K10" i="1" s="1"/>
  <c r="M6" i="1"/>
  <c r="L6" i="1"/>
  <c r="M4" i="1"/>
  <c r="L4" i="1"/>
  <c r="H35" i="1"/>
  <c r="G34" i="1"/>
  <c r="G36" i="1" s="1"/>
  <c r="F34" i="1"/>
  <c r="F36" i="1" s="1"/>
  <c r="H33" i="1"/>
  <c r="H32" i="1"/>
  <c r="H31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G9" i="1"/>
  <c r="F9" i="1"/>
  <c r="H6" i="1"/>
  <c r="H4" i="1"/>
  <c r="J37" i="1" l="1"/>
  <c r="L9" i="1"/>
  <c r="H9" i="1"/>
  <c r="H36" i="1"/>
  <c r="F10" i="1"/>
  <c r="F37" i="1" s="1"/>
  <c r="M9" i="1"/>
  <c r="L34" i="1"/>
  <c r="G10" i="1"/>
  <c r="L10" i="1"/>
  <c r="M34" i="1"/>
  <c r="H34" i="1"/>
  <c r="K37" i="1"/>
  <c r="L36" i="1"/>
  <c r="M10" i="1" l="1"/>
  <c r="M36" i="1"/>
  <c r="M37" i="1"/>
  <c r="G37" i="1"/>
  <c r="H10" i="1"/>
  <c r="L37" i="1" l="1"/>
  <c r="H37" i="1"/>
</calcChain>
</file>

<file path=xl/sharedStrings.xml><?xml version="1.0" encoding="utf-8"?>
<sst xmlns="http://schemas.openxmlformats.org/spreadsheetml/2006/main" count="44" uniqueCount="42">
  <si>
    <t>Income</t>
  </si>
  <si>
    <t>4100 · Grants</t>
  </si>
  <si>
    <t>4200 · Program Income</t>
  </si>
  <si>
    <t>4300 · Unrestricted</t>
  </si>
  <si>
    <t>4400 · Tax Reimbursement</t>
  </si>
  <si>
    <t>4600 · Sales</t>
  </si>
  <si>
    <t>Total Income</t>
  </si>
  <si>
    <t>Gross Profit</t>
  </si>
  <si>
    <t>Expense</t>
  </si>
  <si>
    <t>6100 · Wages</t>
  </si>
  <si>
    <t>6200 · Fringe Benefits</t>
  </si>
  <si>
    <t>6300 · Payroll Expenses</t>
  </si>
  <si>
    <t>6400 · Long Distance Travel</t>
  </si>
  <si>
    <t>6500 · Equipment</t>
  </si>
  <si>
    <t>6600 · Supplies</t>
  </si>
  <si>
    <t>6700 · Contractual</t>
  </si>
  <si>
    <t>6800 · Other</t>
  </si>
  <si>
    <t>6802 · Community Integration</t>
  </si>
  <si>
    <t>6805 · Subscriptions</t>
  </si>
  <si>
    <t>6806 · Insurance</t>
  </si>
  <si>
    <t>6810 · Maintenance</t>
  </si>
  <si>
    <t>6820 · Phone</t>
  </si>
  <si>
    <t>6821 · Postage</t>
  </si>
  <si>
    <t>6822 · Printing</t>
  </si>
  <si>
    <t>6824 · Rent</t>
  </si>
  <si>
    <t>6825 · Staff &amp; Board Training</t>
  </si>
  <si>
    <t>6826 · Technology &amp; Network</t>
  </si>
  <si>
    <t>6828 · Direct Consumer Support</t>
  </si>
  <si>
    <t>6830 · Travel in state</t>
  </si>
  <si>
    <t>6840 · Utilities</t>
  </si>
  <si>
    <t>6850 · INDIRECT EXPENSES</t>
  </si>
  <si>
    <t>Total 6800 · Other</t>
  </si>
  <si>
    <t>7100 · Unrestricted expense</t>
  </si>
  <si>
    <t>Total Expense</t>
  </si>
  <si>
    <t>Net Income</t>
  </si>
  <si>
    <t>33% of year</t>
  </si>
  <si>
    <t>YTD Actual</t>
  </si>
  <si>
    <t>YTD Budget</t>
  </si>
  <si>
    <t>Difference</t>
  </si>
  <si>
    <t>Annual Budget</t>
  </si>
  <si>
    <t>% of Annual Budget</t>
  </si>
  <si>
    <t>Expenses from CARES Act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</si>
</sst>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#%_);\(#,##0.0#%\)"/>
    <numFmt numFmtId="165" formatCode="0.00_);\(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49" fontId="2" fillId="0" borderId="0" xfId="0" applyNumberFormat="1" applyFont="1"/>
    <xf numFmtId="39" fontId="3" fillId="0" borderId="0" xfId="0" applyNumberFormat="1" applyFont="1"/>
    <xf numFmtId="164" fontId="3" fillId="0" borderId="0" xfId="0" applyNumberFormat="1" applyFont="1"/>
    <xf numFmtId="39" fontId="3" fillId="0" borderId="0" xfId="0" applyNumberFormat="1" applyFont="1" applyBorder="1"/>
    <xf numFmtId="39" fontId="3" fillId="0" borderId="3" xfId="0" applyNumberFormat="1" applyFont="1" applyBorder="1"/>
    <xf numFmtId="164" fontId="3" fillId="0" borderId="3" xfId="0" applyNumberFormat="1" applyFont="1" applyBorder="1"/>
    <xf numFmtId="39" fontId="3" fillId="0" borderId="2" xfId="0" applyNumberFormat="1" applyFont="1" applyBorder="1"/>
    <xf numFmtId="164" fontId="3" fillId="0" borderId="2" xfId="0" applyNumberFormat="1" applyFont="1" applyBorder="1"/>
    <xf numFmtId="39" fontId="3" fillId="0" borderId="5" xfId="0" applyNumberFormat="1" applyFont="1" applyBorder="1"/>
    <xf numFmtId="164" fontId="3" fillId="0" borderId="5" xfId="0" applyNumberFormat="1" applyFont="1" applyBorder="1"/>
    <xf numFmtId="39" fontId="2" fillId="0" borderId="4" xfId="0" applyNumberFormat="1" applyFont="1" applyBorder="1"/>
    <xf numFmtId="164" fontId="2" fillId="0" borderId="4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165" fontId="0" fillId="0" borderId="0" xfId="0" applyNumberFormat="1" applyAlignment="1">
      <alignment horizontal="centerContinuous"/>
    </xf>
    <xf numFmtId="9" fontId="2" fillId="0" borderId="1" xfId="1" applyFont="1" applyBorder="1" applyAlignment="1">
      <alignment horizontal="center" wrapText="1"/>
    </xf>
    <xf numFmtId="9" fontId="2" fillId="0" borderId="0" xfId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A2B31-3025-4D4D-9280-92E50F144B25}">
  <sheetPr codeName="Sheet1"/>
  <dimension ref="A1:O38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R34" sqref="R34"/>
    </sheetView>
  </sheetViews>
  <sheetFormatPr defaultRowHeight="15" x14ac:dyDescent="0.25"/>
  <cols>
    <col min="1" max="4" width="3" style="16" customWidth="1"/>
    <col min="5" max="5" width="26.5703125" style="16" customWidth="1"/>
    <col min="6" max="6" width="9.42578125" style="17" bestFit="1" customWidth="1"/>
    <col min="7" max="7" width="9.28515625" style="17" bestFit="1" customWidth="1"/>
    <col min="8" max="8" width="12" style="17" bestFit="1" customWidth="1"/>
    <col min="9" max="9" width="4.7109375" customWidth="1"/>
    <col min="10" max="10" width="9.42578125" style="17" bestFit="1" customWidth="1"/>
    <col min="11" max="11" width="9.28515625" bestFit="1" customWidth="1"/>
    <col min="12" max="12" width="12" bestFit="1" customWidth="1"/>
    <col min="13" max="13" width="10.28515625" bestFit="1" customWidth="1"/>
    <col min="14" max="14" width="4.7109375" customWidth="1"/>
    <col min="15" max="15" width="9.28515625" bestFit="1" customWidth="1"/>
  </cols>
  <sheetData>
    <row r="1" spans="1:15" ht="16.5" thickTop="1" thickBot="1" x14ac:dyDescent="0.3">
      <c r="A1" s="1"/>
      <c r="B1" s="1"/>
      <c r="C1" s="1"/>
      <c r="D1" s="1"/>
      <c r="E1" s="1"/>
      <c r="F1" s="18"/>
      <c r="G1" s="18"/>
      <c r="H1" s="18"/>
      <c r="I1" s="18"/>
      <c r="J1" s="18"/>
      <c r="K1" s="18"/>
      <c r="L1" s="18"/>
      <c r="M1" s="19" t="s">
        <v>35</v>
      </c>
      <c r="N1" s="20"/>
      <c r="O1" s="18"/>
    </row>
    <row r="2" spans="1:15" s="15" customFormat="1" ht="47.25" thickTop="1" thickBot="1" x14ac:dyDescent="0.3">
      <c r="A2" s="14"/>
      <c r="B2" s="14"/>
      <c r="C2" s="14"/>
      <c r="D2" s="14"/>
      <c r="E2" s="14"/>
      <c r="F2" s="21" t="s">
        <v>36</v>
      </c>
      <c r="G2" s="22" t="s">
        <v>37</v>
      </c>
      <c r="H2" s="21" t="s">
        <v>38</v>
      </c>
      <c r="I2" s="23"/>
      <c r="J2" s="21" t="s">
        <v>36</v>
      </c>
      <c r="K2" s="22" t="s">
        <v>39</v>
      </c>
      <c r="L2" s="21" t="s">
        <v>38</v>
      </c>
      <c r="M2" s="19" t="s">
        <v>40</v>
      </c>
      <c r="N2" s="23"/>
      <c r="O2" s="22" t="s">
        <v>41</v>
      </c>
    </row>
    <row r="3" spans="1:15" ht="15.75" thickTop="1" x14ac:dyDescent="0.25">
      <c r="A3" s="1"/>
      <c r="B3" s="1"/>
      <c r="C3" s="1" t="s">
        <v>0</v>
      </c>
      <c r="D3" s="1"/>
      <c r="E3" s="1"/>
      <c r="F3" s="2"/>
      <c r="G3" s="2"/>
      <c r="H3" s="2"/>
      <c r="I3" s="23"/>
      <c r="J3" s="2"/>
      <c r="K3" s="2"/>
      <c r="L3" s="2"/>
      <c r="M3" s="3"/>
      <c r="N3" s="23"/>
      <c r="O3" s="2"/>
    </row>
    <row r="4" spans="1:15" x14ac:dyDescent="0.25">
      <c r="A4" s="1"/>
      <c r="B4" s="1"/>
      <c r="C4" s="1"/>
      <c r="D4" s="1" t="s">
        <v>1</v>
      </c>
      <c r="E4" s="1"/>
      <c r="F4" s="2">
        <v>311192.56</v>
      </c>
      <c r="G4" s="2">
        <v>313047.71000000002</v>
      </c>
      <c r="H4" s="2">
        <f>ROUND((F4-G4),5)</f>
        <v>-1855.15</v>
      </c>
      <c r="I4" s="23"/>
      <c r="J4" s="2">
        <v>311192.56</v>
      </c>
      <c r="K4" s="2">
        <v>939143.31</v>
      </c>
      <c r="L4" s="2">
        <f>ROUND((J4-K4),5)</f>
        <v>-627950.75</v>
      </c>
      <c r="M4" s="3">
        <f>ROUND(IF(K4=0, IF(J4=0, 0, 1), J4/K4),5)</f>
        <v>0.33135999999999999</v>
      </c>
      <c r="N4" s="23"/>
      <c r="O4" s="2"/>
    </row>
    <row r="5" spans="1:15" x14ac:dyDescent="0.25">
      <c r="A5" s="1"/>
      <c r="B5" s="1"/>
      <c r="C5" s="1"/>
      <c r="D5" s="1" t="s">
        <v>2</v>
      </c>
      <c r="E5" s="1"/>
      <c r="F5" s="2">
        <v>1199.78</v>
      </c>
      <c r="G5" s="2"/>
      <c r="H5" s="2"/>
      <c r="I5" s="23"/>
      <c r="J5" s="2">
        <v>1199.78</v>
      </c>
      <c r="K5" s="2"/>
      <c r="L5" s="2"/>
      <c r="M5" s="3"/>
      <c r="N5" s="23"/>
      <c r="O5" s="2"/>
    </row>
    <row r="6" spans="1:15" x14ac:dyDescent="0.25">
      <c r="A6" s="1"/>
      <c r="B6" s="1"/>
      <c r="C6" s="1"/>
      <c r="D6" s="1" t="s">
        <v>3</v>
      </c>
      <c r="E6" s="1"/>
      <c r="F6" s="2">
        <v>3771.31</v>
      </c>
      <c r="G6" s="2">
        <v>3333.28</v>
      </c>
      <c r="H6" s="2">
        <f>ROUND((F6-G6),5)</f>
        <v>438.03</v>
      </c>
      <c r="I6" s="23"/>
      <c r="J6" s="2">
        <v>3771.31</v>
      </c>
      <c r="K6" s="2">
        <v>10000</v>
      </c>
      <c r="L6" s="2">
        <f>ROUND((J6-K6),5)</f>
        <v>-6228.69</v>
      </c>
      <c r="M6" s="3">
        <f>ROUND(IF(K6=0, IF(J6=0, 0, 1), J6/K6),5)</f>
        <v>0.37713000000000002</v>
      </c>
      <c r="N6" s="23"/>
      <c r="O6" s="2"/>
    </row>
    <row r="7" spans="1:15" x14ac:dyDescent="0.25">
      <c r="A7" s="1"/>
      <c r="B7" s="1"/>
      <c r="C7" s="1"/>
      <c r="D7" s="1" t="s">
        <v>4</v>
      </c>
      <c r="E7" s="1"/>
      <c r="F7" s="2">
        <v>-1.54</v>
      </c>
      <c r="G7" s="2"/>
      <c r="H7" s="2"/>
      <c r="I7" s="23"/>
      <c r="J7" s="2">
        <v>-1.54</v>
      </c>
      <c r="K7" s="2"/>
      <c r="L7" s="2"/>
      <c r="M7" s="3"/>
      <c r="N7" s="23"/>
      <c r="O7" s="2"/>
    </row>
    <row r="8" spans="1:15" ht="15.75" thickBot="1" x14ac:dyDescent="0.3">
      <c r="A8" s="1"/>
      <c r="B8" s="1"/>
      <c r="C8" s="1"/>
      <c r="D8" s="1" t="s">
        <v>5</v>
      </c>
      <c r="E8" s="1"/>
      <c r="F8" s="4">
        <v>690</v>
      </c>
      <c r="G8" s="4"/>
      <c r="H8" s="4"/>
      <c r="I8" s="23"/>
      <c r="J8" s="4">
        <v>690</v>
      </c>
      <c r="K8" s="2"/>
      <c r="L8" s="2"/>
      <c r="M8" s="3"/>
      <c r="N8" s="23"/>
      <c r="O8" s="2"/>
    </row>
    <row r="9" spans="1:15" ht="15.75" thickBot="1" x14ac:dyDescent="0.3">
      <c r="A9" s="1"/>
      <c r="B9" s="1"/>
      <c r="C9" s="1" t="s">
        <v>6</v>
      </c>
      <c r="D9" s="1"/>
      <c r="E9" s="1"/>
      <c r="F9" s="5">
        <f>ROUND(SUM(F3:F8),5)</f>
        <v>316852.11</v>
      </c>
      <c r="G9" s="5">
        <f>ROUND(SUM(G3:G8),5)</f>
        <v>316380.99</v>
      </c>
      <c r="H9" s="5">
        <f>ROUND((F9-G9),5)</f>
        <v>471.12</v>
      </c>
      <c r="I9" s="23"/>
      <c r="J9" s="5">
        <f>ROUND(SUM(J3:J8),5)</f>
        <v>316852.11</v>
      </c>
      <c r="K9" s="5">
        <f>ROUND(SUM(K3:K8),5)</f>
        <v>949143.31</v>
      </c>
      <c r="L9" s="5">
        <f>ROUND((J9-K9),5)</f>
        <v>-632291.19999999995</v>
      </c>
      <c r="M9" s="6">
        <f>ROUND(IF(K9=0, IF(J9=0, 0, 1), J9/K9),5)</f>
        <v>0.33383000000000002</v>
      </c>
      <c r="N9" s="23"/>
      <c r="O9" s="5"/>
    </row>
    <row r="10" spans="1:15" x14ac:dyDescent="0.25">
      <c r="A10" s="1"/>
      <c r="B10" s="1" t="s">
        <v>7</v>
      </c>
      <c r="C10" s="1"/>
      <c r="D10" s="1"/>
      <c r="E10" s="1"/>
      <c r="F10" s="2">
        <f>F9</f>
        <v>316852.11</v>
      </c>
      <c r="G10" s="2">
        <f>G9</f>
        <v>316380.99</v>
      </c>
      <c r="H10" s="2">
        <f>ROUND((F10-G10),5)</f>
        <v>471.12</v>
      </c>
      <c r="I10" s="23"/>
      <c r="J10" s="2">
        <f>J9</f>
        <v>316852.11</v>
      </c>
      <c r="K10" s="2">
        <f>K9</f>
        <v>949143.31</v>
      </c>
      <c r="L10" s="2">
        <f>ROUND((J10-K10),5)</f>
        <v>-632291.19999999995</v>
      </c>
      <c r="M10" s="3">
        <f>ROUND(IF(K10=0, IF(J10=0, 0, 1), J10/K10),5)</f>
        <v>0.33383000000000002</v>
      </c>
      <c r="N10" s="23"/>
      <c r="O10" s="2"/>
    </row>
    <row r="11" spans="1:15" x14ac:dyDescent="0.25">
      <c r="A11" s="1"/>
      <c r="B11" s="1"/>
      <c r="C11" s="1" t="s">
        <v>8</v>
      </c>
      <c r="D11" s="1"/>
      <c r="E11" s="1"/>
      <c r="F11" s="2"/>
      <c r="G11" s="2"/>
      <c r="H11" s="2"/>
      <c r="I11" s="23"/>
      <c r="J11" s="2"/>
      <c r="K11" s="2"/>
      <c r="L11" s="2"/>
      <c r="M11" s="3"/>
      <c r="N11" s="23"/>
      <c r="O11" s="2"/>
    </row>
    <row r="12" spans="1:15" x14ac:dyDescent="0.25">
      <c r="A12" s="1"/>
      <c r="B12" s="1"/>
      <c r="C12" s="1"/>
      <c r="D12" s="1" t="s">
        <v>9</v>
      </c>
      <c r="E12" s="1"/>
      <c r="F12" s="2">
        <v>192929.37</v>
      </c>
      <c r="G12" s="2">
        <v>186357.93</v>
      </c>
      <c r="H12" s="2">
        <f t="shared" ref="H12:H18" si="0">ROUND((F12-G12),5)</f>
        <v>6571.44</v>
      </c>
      <c r="I12" s="23"/>
      <c r="J12" s="2">
        <v>192929.37</v>
      </c>
      <c r="K12" s="2">
        <v>559074.01</v>
      </c>
      <c r="L12" s="2">
        <f t="shared" ref="L12:L18" si="1">ROUND((J12-K12),5)</f>
        <v>-366144.64</v>
      </c>
      <c r="M12" s="3">
        <f t="shared" ref="M12:M18" si="2">ROUND(IF(K12=0, IF(J12=0, 0, 1), J12/K12),5)</f>
        <v>0.34509000000000001</v>
      </c>
      <c r="N12" s="23"/>
      <c r="O12" s="2">
        <v>147.16</v>
      </c>
    </row>
    <row r="13" spans="1:15" x14ac:dyDescent="0.25">
      <c r="A13" s="1"/>
      <c r="B13" s="1"/>
      <c r="C13" s="1"/>
      <c r="D13" s="1" t="s">
        <v>10</v>
      </c>
      <c r="E13" s="1"/>
      <c r="F13" s="2">
        <v>29281.33</v>
      </c>
      <c r="G13" s="2">
        <v>31480.6</v>
      </c>
      <c r="H13" s="2">
        <f t="shared" si="0"/>
        <v>-2199.27</v>
      </c>
      <c r="I13" s="23"/>
      <c r="J13" s="2">
        <v>29281.33</v>
      </c>
      <c r="K13" s="2">
        <v>94442.2</v>
      </c>
      <c r="L13" s="2">
        <f t="shared" si="1"/>
        <v>-65160.87</v>
      </c>
      <c r="M13" s="3">
        <f t="shared" si="2"/>
        <v>0.31003999999999998</v>
      </c>
      <c r="N13" s="23"/>
      <c r="O13" s="2">
        <v>22.49</v>
      </c>
    </row>
    <row r="14" spans="1:15" x14ac:dyDescent="0.25">
      <c r="A14" s="1"/>
      <c r="B14" s="1"/>
      <c r="C14" s="1"/>
      <c r="D14" s="1" t="s">
        <v>11</v>
      </c>
      <c r="E14" s="1"/>
      <c r="F14" s="2">
        <v>15192.19</v>
      </c>
      <c r="G14" s="2">
        <v>14256.38</v>
      </c>
      <c r="H14" s="2">
        <f t="shared" si="0"/>
        <v>935.81</v>
      </c>
      <c r="I14" s="23"/>
      <c r="J14" s="2">
        <v>15192.19</v>
      </c>
      <c r="K14" s="2">
        <v>42769.18</v>
      </c>
      <c r="L14" s="2">
        <f t="shared" si="1"/>
        <v>-27576.99</v>
      </c>
      <c r="M14" s="3">
        <f t="shared" si="2"/>
        <v>0.35521000000000003</v>
      </c>
      <c r="N14" s="23"/>
      <c r="O14" s="2">
        <v>12.48</v>
      </c>
    </row>
    <row r="15" spans="1:15" x14ac:dyDescent="0.25">
      <c r="A15" s="1"/>
      <c r="B15" s="1"/>
      <c r="C15" s="1"/>
      <c r="D15" s="1" t="s">
        <v>12</v>
      </c>
      <c r="E15" s="1"/>
      <c r="F15" s="2">
        <v>0</v>
      </c>
      <c r="G15" s="2">
        <v>0</v>
      </c>
      <c r="H15" s="2">
        <f t="shared" si="0"/>
        <v>0</v>
      </c>
      <c r="I15" s="23"/>
      <c r="J15" s="2">
        <v>0</v>
      </c>
      <c r="K15" s="2">
        <v>0</v>
      </c>
      <c r="L15" s="2">
        <f t="shared" si="1"/>
        <v>0</v>
      </c>
      <c r="M15" s="3">
        <f t="shared" si="2"/>
        <v>0</v>
      </c>
      <c r="N15" s="23"/>
      <c r="O15" s="2"/>
    </row>
    <row r="16" spans="1:15" x14ac:dyDescent="0.25">
      <c r="A16" s="1"/>
      <c r="B16" s="1"/>
      <c r="C16" s="1"/>
      <c r="D16" s="1" t="s">
        <v>13</v>
      </c>
      <c r="E16" s="1"/>
      <c r="F16" s="2">
        <v>-65.760000000000005</v>
      </c>
      <c r="G16" s="2">
        <v>500</v>
      </c>
      <c r="H16" s="2">
        <f t="shared" si="0"/>
        <v>-565.76</v>
      </c>
      <c r="I16" s="23"/>
      <c r="J16" s="2">
        <v>-65.760000000000005</v>
      </c>
      <c r="K16" s="2">
        <v>1500</v>
      </c>
      <c r="L16" s="2">
        <f t="shared" si="1"/>
        <v>-1565.76</v>
      </c>
      <c r="M16" s="3">
        <f t="shared" si="2"/>
        <v>-4.3839999999999997E-2</v>
      </c>
      <c r="N16" s="23"/>
      <c r="O16" s="2"/>
    </row>
    <row r="17" spans="1:15" x14ac:dyDescent="0.25">
      <c r="A17" s="1"/>
      <c r="B17" s="1"/>
      <c r="C17" s="1"/>
      <c r="D17" s="1" t="s">
        <v>14</v>
      </c>
      <c r="E17" s="1"/>
      <c r="F17" s="2">
        <v>2667.28</v>
      </c>
      <c r="G17" s="2">
        <v>2333.36</v>
      </c>
      <c r="H17" s="2">
        <f t="shared" si="0"/>
        <v>333.92</v>
      </c>
      <c r="I17" s="23"/>
      <c r="J17" s="2">
        <v>2667.28</v>
      </c>
      <c r="K17" s="2">
        <v>7000</v>
      </c>
      <c r="L17" s="2">
        <f t="shared" si="1"/>
        <v>-4332.72</v>
      </c>
      <c r="M17" s="3">
        <f t="shared" si="2"/>
        <v>0.38103999999999999</v>
      </c>
      <c r="N17" s="23"/>
      <c r="O17" s="2"/>
    </row>
    <row r="18" spans="1:15" x14ac:dyDescent="0.25">
      <c r="A18" s="1"/>
      <c r="B18" s="1"/>
      <c r="C18" s="1"/>
      <c r="D18" s="1" t="s">
        <v>15</v>
      </c>
      <c r="E18" s="1"/>
      <c r="F18" s="2">
        <v>13396.7</v>
      </c>
      <c r="G18" s="2">
        <v>17583.28</v>
      </c>
      <c r="H18" s="2">
        <f t="shared" si="0"/>
        <v>-4186.58</v>
      </c>
      <c r="I18" s="23"/>
      <c r="J18" s="2">
        <v>13396.7</v>
      </c>
      <c r="K18" s="2">
        <v>36750</v>
      </c>
      <c r="L18" s="2">
        <f t="shared" si="1"/>
        <v>-23353.3</v>
      </c>
      <c r="M18" s="3">
        <f t="shared" si="2"/>
        <v>0.36453999999999998</v>
      </c>
      <c r="N18" s="23"/>
      <c r="O18" s="2">
        <v>180</v>
      </c>
    </row>
    <row r="19" spans="1:15" x14ac:dyDescent="0.25">
      <c r="A19" s="1"/>
      <c r="B19" s="1"/>
      <c r="C19" s="1"/>
      <c r="D19" s="1" t="s">
        <v>16</v>
      </c>
      <c r="E19" s="1"/>
      <c r="F19" s="2"/>
      <c r="G19" s="2"/>
      <c r="H19" s="2"/>
      <c r="I19" s="23"/>
      <c r="J19" s="2"/>
      <c r="K19" s="2"/>
      <c r="L19" s="2"/>
      <c r="M19" s="3"/>
      <c r="N19" s="23"/>
      <c r="O19" s="2"/>
    </row>
    <row r="20" spans="1:15" x14ac:dyDescent="0.25">
      <c r="A20" s="1"/>
      <c r="B20" s="1"/>
      <c r="C20" s="1"/>
      <c r="D20" s="1"/>
      <c r="E20" s="1" t="s">
        <v>17</v>
      </c>
      <c r="F20" s="2">
        <v>3148.3</v>
      </c>
      <c r="G20" s="2">
        <v>3321.55</v>
      </c>
      <c r="H20" s="2">
        <f t="shared" ref="H20:H29" si="3">ROUND((F20-G20),5)</f>
        <v>-173.25</v>
      </c>
      <c r="I20" s="23"/>
      <c r="J20" s="2">
        <v>3148.3</v>
      </c>
      <c r="K20" s="2">
        <v>9964.59</v>
      </c>
      <c r="L20" s="2">
        <f t="shared" ref="L20:L29" si="4">ROUND((J20-K20),5)</f>
        <v>-6816.29</v>
      </c>
      <c r="M20" s="3">
        <f t="shared" ref="M20:M29" si="5">ROUND(IF(K20=0, IF(J20=0, 0, 1), J20/K20),5)</f>
        <v>0.31595000000000001</v>
      </c>
      <c r="N20" s="23"/>
      <c r="O20" s="2">
        <v>100</v>
      </c>
    </row>
    <row r="21" spans="1:15" x14ac:dyDescent="0.25">
      <c r="A21" s="1"/>
      <c r="B21" s="1"/>
      <c r="C21" s="1"/>
      <c r="D21" s="1"/>
      <c r="E21" s="1" t="s">
        <v>18</v>
      </c>
      <c r="F21" s="2">
        <v>3378.81</v>
      </c>
      <c r="G21" s="2">
        <v>6836.11</v>
      </c>
      <c r="H21" s="2">
        <f t="shared" si="3"/>
        <v>-3457.3</v>
      </c>
      <c r="I21" s="23"/>
      <c r="J21" s="2">
        <v>3378.81</v>
      </c>
      <c r="K21" s="2">
        <v>20508.349999999999</v>
      </c>
      <c r="L21" s="2">
        <f t="shared" si="4"/>
        <v>-17129.54</v>
      </c>
      <c r="M21" s="3">
        <f t="shared" si="5"/>
        <v>0.16475000000000001</v>
      </c>
      <c r="N21" s="23"/>
      <c r="O21" s="2"/>
    </row>
    <row r="22" spans="1:15" x14ac:dyDescent="0.25">
      <c r="A22" s="1"/>
      <c r="B22" s="1"/>
      <c r="C22" s="1"/>
      <c r="D22" s="1"/>
      <c r="E22" s="1" t="s">
        <v>19</v>
      </c>
      <c r="F22" s="2">
        <v>-506</v>
      </c>
      <c r="G22" s="2">
        <v>1280</v>
      </c>
      <c r="H22" s="2">
        <f t="shared" si="3"/>
        <v>-1786</v>
      </c>
      <c r="I22" s="23"/>
      <c r="J22" s="2">
        <v>-506</v>
      </c>
      <c r="K22" s="2">
        <v>19000</v>
      </c>
      <c r="L22" s="2">
        <f t="shared" si="4"/>
        <v>-19506</v>
      </c>
      <c r="M22" s="3">
        <f t="shared" si="5"/>
        <v>-2.6630000000000001E-2</v>
      </c>
      <c r="N22" s="23"/>
      <c r="O22" s="2"/>
    </row>
    <row r="23" spans="1:15" x14ac:dyDescent="0.25">
      <c r="A23" s="1"/>
      <c r="B23" s="1"/>
      <c r="C23" s="1"/>
      <c r="D23" s="1"/>
      <c r="E23" s="1" t="s">
        <v>20</v>
      </c>
      <c r="F23" s="2">
        <v>964.2</v>
      </c>
      <c r="G23" s="2">
        <v>500</v>
      </c>
      <c r="H23" s="2">
        <f t="shared" si="3"/>
        <v>464.2</v>
      </c>
      <c r="I23" s="23"/>
      <c r="J23" s="2">
        <v>964.2</v>
      </c>
      <c r="K23" s="2">
        <v>1500</v>
      </c>
      <c r="L23" s="2">
        <f t="shared" si="4"/>
        <v>-535.79999999999995</v>
      </c>
      <c r="M23" s="3">
        <f t="shared" si="5"/>
        <v>0.64280000000000004</v>
      </c>
      <c r="N23" s="23"/>
      <c r="O23" s="2"/>
    </row>
    <row r="24" spans="1:15" x14ac:dyDescent="0.25">
      <c r="A24" s="1"/>
      <c r="B24" s="1"/>
      <c r="C24" s="1"/>
      <c r="D24" s="1"/>
      <c r="E24" s="1" t="s">
        <v>21</v>
      </c>
      <c r="F24" s="2">
        <v>5089.42</v>
      </c>
      <c r="G24" s="2">
        <v>5266.64</v>
      </c>
      <c r="H24" s="2">
        <f t="shared" si="3"/>
        <v>-177.22</v>
      </c>
      <c r="I24" s="23"/>
      <c r="J24" s="2">
        <v>5089.42</v>
      </c>
      <c r="K24" s="2">
        <v>15800</v>
      </c>
      <c r="L24" s="2">
        <f t="shared" si="4"/>
        <v>-10710.58</v>
      </c>
      <c r="M24" s="3">
        <f t="shared" si="5"/>
        <v>0.32212000000000002</v>
      </c>
      <c r="N24" s="23"/>
      <c r="O24" s="2"/>
    </row>
    <row r="25" spans="1:15" x14ac:dyDescent="0.25">
      <c r="A25" s="1"/>
      <c r="B25" s="1"/>
      <c r="C25" s="1"/>
      <c r="D25" s="1"/>
      <c r="E25" s="1" t="s">
        <v>22</v>
      </c>
      <c r="F25" s="2">
        <v>658.15</v>
      </c>
      <c r="G25" s="2">
        <v>500</v>
      </c>
      <c r="H25" s="2">
        <f t="shared" si="3"/>
        <v>158.15</v>
      </c>
      <c r="I25" s="23"/>
      <c r="J25" s="2">
        <v>658.15</v>
      </c>
      <c r="K25" s="2">
        <v>1500</v>
      </c>
      <c r="L25" s="2">
        <f t="shared" si="4"/>
        <v>-841.85</v>
      </c>
      <c r="M25" s="3">
        <f t="shared" si="5"/>
        <v>0.43876999999999999</v>
      </c>
      <c r="N25" s="23"/>
      <c r="O25" s="2"/>
    </row>
    <row r="26" spans="1:15" x14ac:dyDescent="0.25">
      <c r="A26" s="1"/>
      <c r="B26" s="1"/>
      <c r="C26" s="1"/>
      <c r="D26" s="1"/>
      <c r="E26" s="1" t="s">
        <v>23</v>
      </c>
      <c r="F26" s="2">
        <v>0</v>
      </c>
      <c r="G26" s="2">
        <v>0</v>
      </c>
      <c r="H26" s="2">
        <f t="shared" si="3"/>
        <v>0</v>
      </c>
      <c r="I26" s="23"/>
      <c r="J26" s="2">
        <v>0</v>
      </c>
      <c r="K26" s="2">
        <v>0</v>
      </c>
      <c r="L26" s="2">
        <f t="shared" si="4"/>
        <v>0</v>
      </c>
      <c r="M26" s="3">
        <f t="shared" si="5"/>
        <v>0</v>
      </c>
      <c r="N26" s="23"/>
      <c r="O26" s="2"/>
    </row>
    <row r="27" spans="1:15" x14ac:dyDescent="0.25">
      <c r="A27" s="1"/>
      <c r="B27" s="1"/>
      <c r="C27" s="1"/>
      <c r="D27" s="1"/>
      <c r="E27" s="1" t="s">
        <v>24</v>
      </c>
      <c r="F27" s="2">
        <v>26253.4</v>
      </c>
      <c r="G27" s="2">
        <v>25533.279999999999</v>
      </c>
      <c r="H27" s="2">
        <f t="shared" si="3"/>
        <v>720.12</v>
      </c>
      <c r="I27" s="23"/>
      <c r="J27" s="2">
        <v>26253.4</v>
      </c>
      <c r="K27" s="2">
        <v>76600</v>
      </c>
      <c r="L27" s="2">
        <f t="shared" si="4"/>
        <v>-50346.6</v>
      </c>
      <c r="M27" s="3">
        <f t="shared" si="5"/>
        <v>0.34272999999999998</v>
      </c>
      <c r="N27" s="23"/>
      <c r="O27" s="2"/>
    </row>
    <row r="28" spans="1:15" x14ac:dyDescent="0.25">
      <c r="A28" s="1"/>
      <c r="B28" s="1"/>
      <c r="C28" s="1"/>
      <c r="D28" s="1"/>
      <c r="E28" s="1" t="s">
        <v>25</v>
      </c>
      <c r="F28" s="2">
        <v>1473</v>
      </c>
      <c r="G28" s="2">
        <v>1738.6</v>
      </c>
      <c r="H28" s="2">
        <f t="shared" si="3"/>
        <v>-265.60000000000002</v>
      </c>
      <c r="I28" s="23"/>
      <c r="J28" s="2">
        <v>1473</v>
      </c>
      <c r="K28" s="2">
        <v>5215.96</v>
      </c>
      <c r="L28" s="2">
        <f t="shared" si="4"/>
        <v>-3742.96</v>
      </c>
      <c r="M28" s="3">
        <f t="shared" si="5"/>
        <v>0.28239999999999998</v>
      </c>
      <c r="N28" s="23"/>
      <c r="O28" s="2"/>
    </row>
    <row r="29" spans="1:15" x14ac:dyDescent="0.25">
      <c r="A29" s="1"/>
      <c r="B29" s="1"/>
      <c r="C29" s="1"/>
      <c r="D29" s="1"/>
      <c r="E29" s="1" t="s">
        <v>26</v>
      </c>
      <c r="F29" s="2">
        <v>789.43</v>
      </c>
      <c r="G29" s="2">
        <v>6254.64</v>
      </c>
      <c r="H29" s="2">
        <f t="shared" si="3"/>
        <v>-5465.21</v>
      </c>
      <c r="I29" s="23"/>
      <c r="J29" s="2">
        <v>789.43</v>
      </c>
      <c r="K29" s="2">
        <v>18764</v>
      </c>
      <c r="L29" s="2">
        <f t="shared" si="4"/>
        <v>-17974.57</v>
      </c>
      <c r="M29" s="3">
        <f t="shared" si="5"/>
        <v>4.2070000000000003E-2</v>
      </c>
      <c r="N29" s="23"/>
      <c r="O29" s="2"/>
    </row>
    <row r="30" spans="1:15" x14ac:dyDescent="0.25">
      <c r="A30" s="1"/>
      <c r="B30" s="1"/>
      <c r="C30" s="1"/>
      <c r="D30" s="1"/>
      <c r="E30" s="1" t="s">
        <v>27</v>
      </c>
      <c r="F30" s="2">
        <v>24380</v>
      </c>
      <c r="G30" s="2"/>
      <c r="H30" s="2"/>
      <c r="I30" s="23"/>
      <c r="J30" s="2">
        <v>24380</v>
      </c>
      <c r="K30" s="2"/>
      <c r="L30" s="2"/>
      <c r="M30" s="3"/>
      <c r="N30" s="23"/>
      <c r="O30" s="2">
        <v>24380</v>
      </c>
    </row>
    <row r="31" spans="1:15" x14ac:dyDescent="0.25">
      <c r="A31" s="1"/>
      <c r="B31" s="1"/>
      <c r="C31" s="1"/>
      <c r="D31" s="1"/>
      <c r="E31" s="1" t="s">
        <v>28</v>
      </c>
      <c r="F31" s="2">
        <v>9148.36</v>
      </c>
      <c r="G31" s="2">
        <v>6666.72</v>
      </c>
      <c r="H31" s="2">
        <f t="shared" ref="H31:H37" si="6">ROUND((F31-G31),5)</f>
        <v>2481.64</v>
      </c>
      <c r="I31" s="23"/>
      <c r="J31" s="2">
        <v>9148.36</v>
      </c>
      <c r="K31" s="2">
        <v>20000</v>
      </c>
      <c r="L31" s="2">
        <f t="shared" ref="L31:L37" si="7">ROUND((J31-K31),5)</f>
        <v>-10851.64</v>
      </c>
      <c r="M31" s="3">
        <f t="shared" ref="M31:M37" si="8">ROUND(IF(K31=0, IF(J31=0, 0, 1), J31/K31),5)</f>
        <v>0.45741999999999999</v>
      </c>
      <c r="N31" s="23"/>
      <c r="O31" s="2"/>
    </row>
    <row r="32" spans="1:15" x14ac:dyDescent="0.25">
      <c r="A32" s="1"/>
      <c r="B32" s="1"/>
      <c r="C32" s="1"/>
      <c r="D32" s="1"/>
      <c r="E32" s="1" t="s">
        <v>29</v>
      </c>
      <c r="F32" s="2">
        <v>2814.57</v>
      </c>
      <c r="G32" s="2">
        <v>3100</v>
      </c>
      <c r="H32" s="2">
        <f t="shared" si="6"/>
        <v>-285.43</v>
      </c>
      <c r="I32" s="23"/>
      <c r="J32" s="2">
        <v>2814.57</v>
      </c>
      <c r="K32" s="2">
        <v>9300</v>
      </c>
      <c r="L32" s="2">
        <f t="shared" si="7"/>
        <v>-6485.43</v>
      </c>
      <c r="M32" s="3">
        <f t="shared" si="8"/>
        <v>0.30264000000000002</v>
      </c>
      <c r="N32" s="23"/>
      <c r="O32" s="2"/>
    </row>
    <row r="33" spans="1:15" ht="15.75" thickBot="1" x14ac:dyDescent="0.3">
      <c r="A33" s="1"/>
      <c r="B33" s="1"/>
      <c r="C33" s="1"/>
      <c r="D33" s="1"/>
      <c r="E33" s="1" t="s">
        <v>30</v>
      </c>
      <c r="F33" s="7">
        <v>0</v>
      </c>
      <c r="G33" s="7">
        <v>-181.53</v>
      </c>
      <c r="H33" s="7">
        <f t="shared" si="6"/>
        <v>181.53</v>
      </c>
      <c r="I33" s="23"/>
      <c r="J33" s="7">
        <v>0</v>
      </c>
      <c r="K33" s="7">
        <v>-544.97</v>
      </c>
      <c r="L33" s="7">
        <f t="shared" si="7"/>
        <v>544.97</v>
      </c>
      <c r="M33" s="8">
        <f t="shared" si="8"/>
        <v>0</v>
      </c>
      <c r="N33" s="23"/>
      <c r="O33" s="7"/>
    </row>
    <row r="34" spans="1:15" x14ac:dyDescent="0.25">
      <c r="A34" s="1"/>
      <c r="B34" s="1"/>
      <c r="C34" s="1"/>
      <c r="D34" s="1" t="s">
        <v>31</v>
      </c>
      <c r="E34" s="1"/>
      <c r="F34" s="2">
        <f>ROUND(SUM(F19:F33),5)</f>
        <v>77591.64</v>
      </c>
      <c r="G34" s="2">
        <f>ROUND(SUM(G19:G33),5)</f>
        <v>60816.01</v>
      </c>
      <c r="H34" s="2">
        <f t="shared" si="6"/>
        <v>16775.63</v>
      </c>
      <c r="I34" s="23"/>
      <c r="J34" s="2">
        <f>ROUND(SUM(J19:J33),5)</f>
        <v>77591.64</v>
      </c>
      <c r="K34" s="2">
        <f>ROUND(SUM(K19:K33),5)</f>
        <v>197607.93</v>
      </c>
      <c r="L34" s="2">
        <f t="shared" si="7"/>
        <v>-120016.29</v>
      </c>
      <c r="M34" s="3">
        <f t="shared" si="8"/>
        <v>0.39265</v>
      </c>
      <c r="N34" s="23"/>
      <c r="O34" s="2">
        <f>ROUND(SUM(O19:O33),5)</f>
        <v>24480</v>
      </c>
    </row>
    <row r="35" spans="1:15" ht="15.75" thickBot="1" x14ac:dyDescent="0.3">
      <c r="A35" s="1"/>
      <c r="B35" s="1"/>
      <c r="C35" s="1"/>
      <c r="D35" s="1" t="s">
        <v>32</v>
      </c>
      <c r="E35" s="1"/>
      <c r="F35" s="4">
        <v>4617.45</v>
      </c>
      <c r="G35" s="4">
        <v>5000</v>
      </c>
      <c r="H35" s="4">
        <f t="shared" si="6"/>
        <v>-382.55</v>
      </c>
      <c r="I35" s="23"/>
      <c r="J35" s="4">
        <v>4617.45</v>
      </c>
      <c r="K35" s="2">
        <v>5000</v>
      </c>
      <c r="L35" s="2">
        <f t="shared" si="7"/>
        <v>-382.55</v>
      </c>
      <c r="M35" s="3">
        <f t="shared" si="8"/>
        <v>0.92349000000000003</v>
      </c>
      <c r="N35" s="23"/>
      <c r="O35" s="2"/>
    </row>
    <row r="36" spans="1:15" ht="15.75" thickBot="1" x14ac:dyDescent="0.3">
      <c r="A36" s="1"/>
      <c r="B36" s="1"/>
      <c r="C36" s="1" t="s">
        <v>33</v>
      </c>
      <c r="D36" s="1"/>
      <c r="E36" s="1"/>
      <c r="F36" s="9">
        <f>ROUND(SUM(F11:F18)+SUM(F34:F35),5)</f>
        <v>335610.2</v>
      </c>
      <c r="G36" s="9">
        <f>ROUND(SUM(G11:G18)+SUM(G34:G35),5)</f>
        <v>318327.56</v>
      </c>
      <c r="H36" s="9">
        <f t="shared" si="6"/>
        <v>17282.64</v>
      </c>
      <c r="I36" s="23"/>
      <c r="J36" s="9">
        <f>ROUND(SUM(J11:J18)+SUM(J34:J35),5)</f>
        <v>335610.2</v>
      </c>
      <c r="K36" s="9">
        <f>ROUND(SUM(K11:K18)+SUM(K34:K35),5)</f>
        <v>944143.32</v>
      </c>
      <c r="L36" s="9">
        <f t="shared" si="7"/>
        <v>-608533.12</v>
      </c>
      <c r="M36" s="10">
        <f t="shared" si="8"/>
        <v>0.35547000000000001</v>
      </c>
      <c r="N36" s="23"/>
      <c r="O36" s="9">
        <f>ROUND(SUM(O11:O18)+SUM(O34:O35),5)</f>
        <v>24842.13</v>
      </c>
    </row>
    <row r="37" spans="1:15" s="13" customFormat="1" ht="15.75" thickBot="1" x14ac:dyDescent="0.3">
      <c r="A37" s="1" t="s">
        <v>34</v>
      </c>
      <c r="B37" s="1"/>
      <c r="C37" s="1"/>
      <c r="D37" s="1"/>
      <c r="E37" s="1"/>
      <c r="F37" s="11">
        <f>ROUND(F10-F36,5)</f>
        <v>-18758.09</v>
      </c>
      <c r="G37" s="11">
        <f>ROUND(G10-G36,5)</f>
        <v>-1946.57</v>
      </c>
      <c r="H37" s="11">
        <f t="shared" si="6"/>
        <v>-16811.52</v>
      </c>
      <c r="I37" s="23"/>
      <c r="J37" s="11">
        <f>ROUND(J10-J36,5)</f>
        <v>-18758.09</v>
      </c>
      <c r="K37" s="11">
        <f>ROUND(K10-K36,5)</f>
        <v>4999.99</v>
      </c>
      <c r="L37" s="11">
        <f t="shared" si="7"/>
        <v>-23758.080000000002</v>
      </c>
      <c r="M37" s="12">
        <f t="shared" si="8"/>
        <v>-3.75163</v>
      </c>
      <c r="N37" s="23"/>
      <c r="O37" s="11">
        <f>ROUND(O10-O36,5)</f>
        <v>-24842.13</v>
      </c>
    </row>
    <row r="38" spans="1:15" ht="15.75" thickTop="1" x14ac:dyDescent="0.25"/>
  </sheetData>
  <pageMargins left="0.7" right="0.7" top="0.75" bottom="0.75" header="0.1" footer="0.3"/>
  <pageSetup orientation="portrait" r:id="rId1"/>
  <headerFooter>
    <oddHeader>&amp;L&amp;"Arial,Bold"&amp;8 11:45 AM
&amp;"Arial,Bold"&amp;8 11/09/21
&amp;"Arial,Bold"&amp;8 Accrual Basis&amp;C&amp;"Arial,Bold"&amp;12 Red Rock Center for Independence
&amp;"Arial,Bold"&amp;14 Profit &amp;&amp; Loss Budget vs. Actual
&amp;"Arial,Bold"&amp;10 July through October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CGNPSOLUTIONS</dc:creator>
  <cp:lastModifiedBy>CGNPSOLUTIONS</cp:lastModifiedBy>
  <dcterms:created xsi:type="dcterms:W3CDTF">2021-11-09T18:45:37Z</dcterms:created>
  <dcterms:modified xsi:type="dcterms:W3CDTF">2021-11-09T18:58:58Z</dcterms:modified>
</cp:coreProperties>
</file>